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090"/>
  </bookViews>
  <sheets>
    <sheet name="全县一般公共预算收入（草案）" sheetId="4" r:id="rId1"/>
    <sheet name="县本级一般公共预算收入（草案）" sheetId="5" r:id="rId2"/>
    <sheet name="全县一般公共预算支出（草案）" sheetId="6" r:id="rId3"/>
    <sheet name="县本级一般公共预算支出（草案）" sheetId="7" r:id="rId4"/>
    <sheet name="7一般公共预算“三公”经费支出情况表" sheetId="8" r:id="rId5"/>
    <sheet name="一般公共预算平衡表" sheetId="9" r:id="rId6"/>
    <sheet name="一般公共预算资金来源表" sheetId="10" r:id="rId7"/>
    <sheet name="一般公共预算经济分类表" sheetId="11" r:id="rId8"/>
    <sheet name="一般公共预算税收返还转移支付表" sheetId="12" r:id="rId9"/>
    <sheet name="一般转移支付明细表" sheetId="13" r:id="rId10"/>
    <sheet name="专项转移支付明细表" sheetId="14" r:id="rId11"/>
    <sheet name="2018年政府债务限额表" sheetId="15" r:id="rId12"/>
    <sheet name="2019年3月底债务余额表" sheetId="16" r:id="rId13"/>
    <sheet name="2019年一般公共预算本级基本支出表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d" localSheetId="9">#REF!</definedName>
    <definedName name="\d">#REF!</definedName>
    <definedName name="\P" localSheetId="9">#REF!</definedName>
    <definedName name="\P">#REF!</definedName>
    <definedName name="\x" localSheetId="9">#REF!</definedName>
    <definedName name="\x">#REF!</definedName>
    <definedName name="\z">#N/A</definedName>
    <definedName name="_xlnm._FilterDatabase" localSheetId="2" hidden="1">'全县一般公共预算支出（草案）'!$A$4:$G$365</definedName>
    <definedName name="_xlnm._FilterDatabase" localSheetId="3" hidden="1">'县本级一般公共预算支出（草案）'!$A$4:$G$352</definedName>
    <definedName name="_xlnm._FilterDatabase" localSheetId="9" hidden="1">一般转移支付明细表!$A$1:$H$1</definedName>
    <definedName name="_xlnm._FilterDatabase" localSheetId="10" hidden="1">专项转移支付明细表!$A$1:$I$1</definedName>
    <definedName name="_Key1" localSheetId="9" hidden="1">#REF!</definedName>
    <definedName name="_Key1" hidden="1">#REF!</definedName>
    <definedName name="_Order1" hidden="1">255</definedName>
    <definedName name="_Order2" hidden="1">255</definedName>
    <definedName name="_Sort" localSheetId="9" hidden="1">#REF!</definedName>
    <definedName name="_Sort" hidden="1">#REF!</definedName>
    <definedName name="A">#N/A</definedName>
    <definedName name="B">#N/A</definedName>
    <definedName name="Database" localSheetId="9">#REF!</definedName>
    <definedName name="Database">#REF!</definedName>
    <definedName name="database2" localSheetId="9">#REF!</definedName>
    <definedName name="database2">#REF!</definedName>
    <definedName name="database3" localSheetId="9">#REF!</definedName>
    <definedName name="database3">#REF!</definedName>
    <definedName name="ff" localSheetId="9">#REF!</definedName>
    <definedName name="ff">#REF!</definedName>
    <definedName name="fff" localSheetId="9">#REF!</definedName>
    <definedName name="fff">#REF!</definedName>
    <definedName name="ffff" localSheetId="9">#REF!</definedName>
    <definedName name="ffff">#REF!</definedName>
    <definedName name="fggh">#N/A</definedName>
    <definedName name="gg" localSheetId="9">#REF!</definedName>
    <definedName name="gg">#REF!</definedName>
    <definedName name="gxxe2003">'[1]P1012001'!$A$6:$E$117</definedName>
    <definedName name="gxxe20032">'[1]P1012001'!$A$6:$E$117</definedName>
    <definedName name="hhh" localSheetId="9">'[2]Mp-team 1'!#REF!</definedName>
    <definedName name="hhh">'[2]Mp-team 1'!#REF!</definedName>
    <definedName name="hhhh" localSheetId="9">#REF!</definedName>
    <definedName name="hhhh">#REF!</definedName>
    <definedName name="kkkk" localSheetId="9">#REF!</definedName>
    <definedName name="kkkk">#REF!</definedName>
    <definedName name="print_2008090909">#N/A</definedName>
    <definedName name="_xlnm.Print_Area" localSheetId="4">'7一般公共预算“三公”经费支出情况表'!$A$1:$B$10</definedName>
    <definedName name="_xlnm.Print_Area" localSheetId="5">一般公共预算平衡表!$A$1:$F$102</definedName>
    <definedName name="_xlnm.Print_Area" localSheetId="9">一般转移支付明细表!$A$1:$F$535</definedName>
    <definedName name="_xlnm.Print_Area" localSheetId="10">专项转移支付明细表!$A$1:$F$524</definedName>
    <definedName name="_xlnm.Print_Area">#N/A</definedName>
    <definedName name="_xlnm.Print_Titles" localSheetId="4">'7一般公共预算“三公”经费支出情况表'!$1:$4</definedName>
    <definedName name="_xlnm.Print_Titles" localSheetId="0">'全县一般公共预算收入（草案）'!$1:$4</definedName>
    <definedName name="_xlnm.Print_Titles" localSheetId="2">'全县一般公共预算支出（草案）'!$1:$4</definedName>
    <definedName name="_xlnm.Print_Titles" localSheetId="3">'县本级一般公共预算支出（草案）'!$1:$4</definedName>
    <definedName name="_xlnm.Print_Titles" localSheetId="7">一般公共预算经济分类表!$A:$A,一般公共预算经济分类表!$1:$4</definedName>
    <definedName name="_xlnm.Print_Titles" localSheetId="5">一般公共预算平衡表!$1:$5</definedName>
    <definedName name="_xlnm.Print_Titles" localSheetId="8">一般公共预算税收返还转移支付表!$A:$A</definedName>
    <definedName name="_xlnm.Print_Titles" localSheetId="6">一般公共预算资金来源表!$1:$5</definedName>
    <definedName name="_xlnm.Print_Titles" localSheetId="9">一般转移支付明细表!$1:$1</definedName>
    <definedName name="_xlnm.Print_Titles" localSheetId="10">专项转移支付明细表!$1:$1</definedName>
    <definedName name="_xlnm.Print_Titles">#N/A</definedName>
    <definedName name="Z_16132575_4A00_4663_AE23_A527C7C295BE_.wvu.FilterData" localSheetId="9" hidden="1">一般转移支付明细表!$A$1:$F$109</definedName>
    <definedName name="Z_16132575_4A00_4663_AE23_A527C7C295BE_.wvu.FilterData" localSheetId="10" hidden="1">专项转移支付明细表!$A$1:$F$104</definedName>
    <definedName name="Z_16132575_4A00_4663_AE23_A527C7C295BE_.wvu.PrintArea" localSheetId="9" hidden="1">一般转移支付明细表!$A$1:$F$535</definedName>
    <definedName name="Z_16132575_4A00_4663_AE23_A527C7C295BE_.wvu.PrintArea" localSheetId="10" hidden="1">专项转移支付明细表!$A$1:$F$524</definedName>
    <definedName name="Z_16132575_4A00_4663_AE23_A527C7C295BE_.wvu.PrintTitles" localSheetId="9" hidden="1">一般转移支付明细表!$1:$1</definedName>
    <definedName name="Z_16132575_4A00_4663_AE23_A527C7C295BE_.wvu.PrintTitles" localSheetId="10" hidden="1">专项转移支付明细表!$1:$1</definedName>
    <definedName name="Z_16132575_4A00_4663_AE23_A527C7C295BE_.wvu.Rows" localSheetId="9" hidden="1">一般转移支付明细表!$908:$911</definedName>
    <definedName name="Z_16132575_4A00_4663_AE23_A527C7C295BE_.wvu.Rows" localSheetId="10" hidden="1">专项转移支付明细表!$976:$979</definedName>
    <definedName name="Z_2EF66CF6_6A94_48F6_AE53_294492CEFD88_.wvu.FilterData" localSheetId="9" hidden="1">一般转移支付明细表!$A$1:$F$109</definedName>
    <definedName name="Z_2EF66CF6_6A94_48F6_AE53_294492CEFD88_.wvu.FilterData" localSheetId="10" hidden="1">专项转移支付明细表!$A$1:$F$104</definedName>
    <definedName name="Z_2EF66CF6_6A94_48F6_AE53_294492CEFD88_.wvu.PrintArea" localSheetId="9" hidden="1">一般转移支付明细表!$A$1:$F$535</definedName>
    <definedName name="Z_2EF66CF6_6A94_48F6_AE53_294492CEFD88_.wvu.PrintArea" localSheetId="10" hidden="1">专项转移支付明细表!$A$1:$F$524</definedName>
    <definedName name="Z_2EF66CF6_6A94_48F6_AE53_294492CEFD88_.wvu.PrintTitles" localSheetId="9" hidden="1">一般转移支付明细表!$1:$1</definedName>
    <definedName name="Z_2EF66CF6_6A94_48F6_AE53_294492CEFD88_.wvu.PrintTitles" localSheetId="10" hidden="1">专项转移支付明细表!$1:$1</definedName>
    <definedName name="Z_2EF66CF6_6A94_48F6_AE53_294492CEFD88_.wvu.Rows" localSheetId="9" hidden="1">一般转移支付明细表!$908:$911</definedName>
    <definedName name="Z_2EF66CF6_6A94_48F6_AE53_294492CEFD88_.wvu.Rows" localSheetId="10" hidden="1">专项转移支付明细表!$976:$979</definedName>
    <definedName name="Z_95BBC68C_BFE7_4902_BEA5_1BB4F24DE68D_.wvu.FilterData" localSheetId="9" hidden="1">一般转移支付明细表!$A$1:$F$109</definedName>
    <definedName name="Z_95BBC68C_BFE7_4902_BEA5_1BB4F24DE68D_.wvu.FilterData" localSheetId="10" hidden="1">专项转移支付明细表!$A$1:$F$104</definedName>
    <definedName name="Z_95BBC68C_BFE7_4902_BEA5_1BB4F24DE68D_.wvu.PrintArea" localSheetId="9" hidden="1">一般转移支付明细表!$A$1:$F$535</definedName>
    <definedName name="Z_95BBC68C_BFE7_4902_BEA5_1BB4F24DE68D_.wvu.PrintArea" localSheetId="10" hidden="1">专项转移支付明细表!$A$1:$F$524</definedName>
    <definedName name="Z_95BBC68C_BFE7_4902_BEA5_1BB4F24DE68D_.wvu.PrintTitles" localSheetId="9" hidden="1">一般转移支付明细表!$1:$1</definedName>
    <definedName name="Z_95BBC68C_BFE7_4902_BEA5_1BB4F24DE68D_.wvu.PrintTitles" localSheetId="10" hidden="1">专项转移支付明细表!$1:$1</definedName>
    <definedName name="Z_95BBC68C_BFE7_4902_BEA5_1BB4F24DE68D_.wvu.Rows" localSheetId="9" hidden="1">一般转移支付明细表!$908:$911</definedName>
    <definedName name="Z_95BBC68C_BFE7_4902_BEA5_1BB4F24DE68D_.wvu.Rows" localSheetId="10" hidden="1">专项转移支付明细表!$976:$979</definedName>
    <definedName name="安徽" localSheetId="9">#REF!</definedName>
    <definedName name="安徽">#REF!</definedName>
    <definedName name="北京" localSheetId="9">#REF!</definedName>
    <definedName name="北京">#REF!</definedName>
    <definedName name="大连" localSheetId="9">#REF!</definedName>
    <definedName name="大连">#REF!</definedName>
    <definedName name="卩75" localSheetId="9">#REF!</definedName>
    <definedName name="卩75">#REF!</definedName>
    <definedName name="单独" localSheetId="9">#REF!</definedName>
    <definedName name="单独">#REF!</definedName>
    <definedName name="第三批">#N/A</definedName>
    <definedName name="福建" localSheetId="9">#REF!</definedName>
    <definedName name="福建">#REF!</definedName>
    <definedName name="福建地区" localSheetId="9">#REF!</definedName>
    <definedName name="福建地区">#REF!</definedName>
    <definedName name="改革" localSheetId="9">#REF!</definedName>
    <definedName name="改革">#REF!</definedName>
    <definedName name="广东" localSheetId="9">#REF!</definedName>
    <definedName name="广东">#REF!</definedName>
    <definedName name="广东地区" localSheetId="9">#REF!</definedName>
    <definedName name="广东地区">#REF!</definedName>
    <definedName name="广西" localSheetId="9">#REF!</definedName>
    <definedName name="广西">#REF!</definedName>
    <definedName name="贵州" localSheetId="9">#REF!</definedName>
    <definedName name="贵州">#REF!</definedName>
    <definedName name="海南" localSheetId="9">#REF!</definedName>
    <definedName name="海南">#REF!</definedName>
    <definedName name="河北" localSheetId="9">#REF!</definedName>
    <definedName name="河北">#REF!</definedName>
    <definedName name="河南" localSheetId="9">#REF!</definedName>
    <definedName name="河南">#REF!</definedName>
    <definedName name="黑龙江" localSheetId="9">#REF!</definedName>
    <definedName name="黑龙江">#REF!</definedName>
    <definedName name="湖北" localSheetId="9">#REF!</definedName>
    <definedName name="湖北">#REF!</definedName>
    <definedName name="湖南" localSheetId="9">#REF!</definedName>
    <definedName name="湖南">#REF!</definedName>
    <definedName name="汇率" localSheetId="9">#REF!</definedName>
    <definedName name="汇率">#REF!</definedName>
    <definedName name="吉林" localSheetId="9">#REF!</definedName>
    <definedName name="吉林">#REF!</definedName>
    <definedName name="江苏" localSheetId="9">#REF!</definedName>
    <definedName name="江苏">#REF!</definedName>
    <definedName name="江西" localSheetId="9">#REF!</definedName>
    <definedName name="江西">#REF!</definedName>
    <definedName name="了">#N/A</definedName>
    <definedName name="辽宁" localSheetId="9">#REF!</definedName>
    <definedName name="辽宁">#REF!</definedName>
    <definedName name="辽宁地区" localSheetId="9">#REF!</definedName>
    <definedName name="辽宁地区">#REF!</definedName>
    <definedName name="漯河" localSheetId="9">#REF!</definedName>
    <definedName name="漯河">#REF!</definedName>
    <definedName name="内蒙" localSheetId="9">#REF!</definedName>
    <definedName name="内蒙">#REF!</definedName>
    <definedName name="年收入">#N/A</definedName>
    <definedName name="宁波" localSheetId="9">#REF!</definedName>
    <definedName name="宁波">#REF!</definedName>
    <definedName name="宁夏" localSheetId="9">#REF!</definedName>
    <definedName name="宁夏">#REF!</definedName>
    <definedName name="青岛" localSheetId="9">#REF!</definedName>
    <definedName name="青岛">#REF!</definedName>
    <definedName name="青海" localSheetId="9">#REF!</definedName>
    <definedName name="青海">#REF!</definedName>
    <definedName name="全额差额比例" localSheetId="9">'[3]C01-1'!#REF!</definedName>
    <definedName name="全额差额比例">'[3]C01-1'!#REF!</definedName>
    <definedName name="全国收入累计">#N/A</definedName>
    <definedName name="厦门" localSheetId="9">#REF!</definedName>
    <definedName name="厦门">#REF!</definedName>
    <definedName name="山东" localSheetId="9">#REF!</definedName>
    <definedName name="山东">#REF!</definedName>
    <definedName name="山东地区" localSheetId="9">#REF!</definedName>
    <definedName name="山东地区">#REF!</definedName>
    <definedName name="山西" localSheetId="9">#REF!</definedName>
    <definedName name="山西">#REF!</definedName>
    <definedName name="陕西" localSheetId="9">#REF!</definedName>
    <definedName name="陕西">#REF!</definedName>
    <definedName name="上海" localSheetId="9">#REF!</definedName>
    <definedName name="上海">#REF!</definedName>
    <definedName name="深圳" localSheetId="9">#REF!</definedName>
    <definedName name="深圳">#REF!</definedName>
    <definedName name="生产列1" localSheetId="9">#REF!</definedName>
    <definedName name="生产列1">#REF!</definedName>
    <definedName name="生产列11" localSheetId="9">#REF!</definedName>
    <definedName name="生产列11">#REF!</definedName>
    <definedName name="生产列15" localSheetId="9">#REF!</definedName>
    <definedName name="生产列15">#REF!</definedName>
    <definedName name="生产列16" localSheetId="9">#REF!</definedName>
    <definedName name="生产列16">#REF!</definedName>
    <definedName name="生产列17" localSheetId="9">#REF!</definedName>
    <definedName name="生产列17">#REF!</definedName>
    <definedName name="生产列19" localSheetId="9">#REF!</definedName>
    <definedName name="生产列19">#REF!</definedName>
    <definedName name="生产列2" localSheetId="9">#REF!</definedName>
    <definedName name="生产列2">#REF!</definedName>
    <definedName name="生产列20" localSheetId="9">#REF!</definedName>
    <definedName name="生产列20">#REF!</definedName>
    <definedName name="生产列3" localSheetId="9">#REF!</definedName>
    <definedName name="生产列3">#REF!</definedName>
    <definedName name="生产列4" localSheetId="9">#REF!</definedName>
    <definedName name="生产列4">#REF!</definedName>
    <definedName name="生产列5" localSheetId="9">#REF!</definedName>
    <definedName name="生产列5">#REF!</definedName>
    <definedName name="生产列6" localSheetId="9">#REF!</definedName>
    <definedName name="生产列6">#REF!</definedName>
    <definedName name="生产列7" localSheetId="9">#REF!</definedName>
    <definedName name="生产列7">#REF!</definedName>
    <definedName name="生产列8" localSheetId="9">#REF!</definedName>
    <definedName name="生产列8">#REF!</definedName>
    <definedName name="生产列9" localSheetId="9">#REF!</definedName>
    <definedName name="生产列9">#REF!</definedName>
    <definedName name="生产期" localSheetId="9">#REF!</definedName>
    <definedName name="生产期">#REF!</definedName>
    <definedName name="生产期1" localSheetId="9">#REF!</definedName>
    <definedName name="生产期1">#REF!</definedName>
    <definedName name="生产期11" localSheetId="9">#REF!</definedName>
    <definedName name="生产期11">#REF!</definedName>
    <definedName name="生产期123" localSheetId="9">#REF!</definedName>
    <definedName name="生产期123">#REF!</definedName>
    <definedName name="生产期15" localSheetId="9">#REF!</definedName>
    <definedName name="生产期15">#REF!</definedName>
    <definedName name="生产期16" localSheetId="9">#REF!</definedName>
    <definedName name="生产期16">#REF!</definedName>
    <definedName name="生产期17" localSheetId="9">#REF!</definedName>
    <definedName name="生产期17">#REF!</definedName>
    <definedName name="生产期19" localSheetId="9">#REF!</definedName>
    <definedName name="生产期19">#REF!</definedName>
    <definedName name="生产期2" localSheetId="9">#REF!</definedName>
    <definedName name="生产期2">#REF!</definedName>
    <definedName name="生产期20" localSheetId="9">#REF!</definedName>
    <definedName name="生产期20">#REF!</definedName>
    <definedName name="生产期3" localSheetId="9">#REF!</definedName>
    <definedName name="生产期3">#REF!</definedName>
    <definedName name="生产期4" localSheetId="9">#REF!</definedName>
    <definedName name="生产期4">#REF!</definedName>
    <definedName name="生产期5" localSheetId="9">#REF!</definedName>
    <definedName name="生产期5">#REF!</definedName>
    <definedName name="生产期6" localSheetId="9">#REF!</definedName>
    <definedName name="生产期6">#REF!</definedName>
    <definedName name="生产期7" localSheetId="9">#REF!</definedName>
    <definedName name="生产期7">#REF!</definedName>
    <definedName name="生产期8" localSheetId="9">#REF!</definedName>
    <definedName name="生产期8">#REF!</definedName>
    <definedName name="生产期9" localSheetId="9">#REF!</definedName>
    <definedName name="生产期9">#REF!</definedName>
    <definedName name="省辖市">#N/A</definedName>
    <definedName name="收入预计" localSheetId="9">#REF!</definedName>
    <definedName name="收入预计">#REF!</definedName>
    <definedName name="四川" localSheetId="9">#REF!</definedName>
    <definedName name="四川">#REF!</definedName>
    <definedName name="天津" localSheetId="9">#REF!</definedName>
    <definedName name="天津">#REF!</definedName>
    <definedName name="位次d" localSheetId="9">[4]四月份月报!#REF!</definedName>
    <definedName name="位次d">[4]四月份月报!#REF!</definedName>
    <definedName name="西藏" localSheetId="9">#REF!</definedName>
    <definedName name="西藏">#REF!</definedName>
    <definedName name="县级支出">#N/A</definedName>
    <definedName name="新疆" localSheetId="9">#REF!</definedName>
    <definedName name="新疆">#REF!</definedName>
    <definedName name="性别">[5]基础编码!$H$2:$H$3</definedName>
    <definedName name="学历">[5]基础编码!$S$2:$S$9</definedName>
    <definedName name="预算">#N/A</definedName>
    <definedName name="云南" localSheetId="9">#REF!</definedName>
    <definedName name="云南">#REF!</definedName>
    <definedName name="浙江" localSheetId="9">#REF!</definedName>
    <definedName name="浙江">#REF!</definedName>
    <definedName name="浙江地区" localSheetId="9">#REF!</definedName>
    <definedName name="浙江地区">#REF!</definedName>
    <definedName name="支出">#N/A</definedName>
    <definedName name="支出目标二三">#N/A</definedName>
    <definedName name="重庆" localSheetId="9">#REF!</definedName>
    <definedName name="重庆">#REF!</definedName>
    <definedName name="_xlnm.Print_Area" localSheetId="13">'2019年一般公共预算本级基本支出表'!$A$1:$G$30</definedName>
    <definedName name="_xlnm.Print_Titles" localSheetId="13">'2019年一般公共预算本级基本支出表'!$1:$6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01</t>
        </r>
      </text>
    </comment>
    <comment ref="A1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02</t>
        </r>
      </text>
    </comment>
    <comment ref="A2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03</t>
        </r>
      </text>
    </comment>
    <comment ref="A2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04</t>
        </r>
      </text>
    </comment>
    <comment ref="A3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05</t>
        </r>
      </text>
    </comment>
    <comment ref="A3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06</t>
        </r>
      </text>
    </comment>
    <comment ref="A4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07</t>
        </r>
      </text>
    </comment>
    <comment ref="A4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08</t>
        </r>
      </text>
    </comment>
    <comment ref="A5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10</t>
        </r>
      </text>
    </comment>
    <comment ref="A5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11</t>
        </r>
      </text>
    </comment>
    <comment ref="A5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</t>
        </r>
      </text>
    </comment>
    <comment ref="A6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23</t>
        </r>
      </text>
    </comment>
    <comment ref="A6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26</t>
        </r>
        <r>
          <rPr>
            <sz val="9"/>
            <rFont val="宋体"/>
            <charset val="134"/>
          </rPr>
          <t>，无</t>
        </r>
        <r>
          <rPr>
            <sz val="9"/>
            <rFont val="Tahoma"/>
            <charset val="134"/>
          </rPr>
          <t>27</t>
        </r>
      </text>
    </comment>
    <comment ref="A7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28</t>
        </r>
      </text>
    </comment>
    <comment ref="A7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29</t>
        </r>
        <r>
          <rPr>
            <sz val="9"/>
            <rFont val="宋体"/>
            <charset val="134"/>
          </rPr>
          <t>，无</t>
        </r>
        <r>
          <rPr>
            <sz val="9"/>
            <rFont val="Tahoma"/>
            <charset val="134"/>
          </rPr>
          <t>30</t>
        </r>
      </text>
    </comment>
    <comment ref="A7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31</t>
        </r>
      </text>
    </comment>
    <comment ref="A8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32</t>
        </r>
      </text>
    </comment>
    <comment ref="A8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33</t>
        </r>
      </text>
    </comment>
    <comment ref="A9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34</t>
        </r>
      </text>
    </comment>
    <comment ref="A9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36</t>
        </r>
      </text>
    </comment>
    <comment ref="A9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38</t>
        </r>
      </text>
    </comment>
    <comment ref="A10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20199</t>
        </r>
      </text>
    </comment>
    <comment ref="A10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20402</t>
        </r>
      </text>
    </comment>
    <comment ref="A11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20405</t>
        </r>
      </text>
    </comment>
    <comment ref="A12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20406</t>
        </r>
      </text>
    </comment>
    <comment ref="A13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</t>
        </r>
      </text>
    </comment>
    <comment ref="A13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20501</t>
        </r>
      </text>
    </comment>
    <comment ref="A13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20502</t>
        </r>
      </text>
    </comment>
    <comment ref="A14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20503</t>
        </r>
      </text>
    </comment>
    <comment ref="A14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20504</t>
        </r>
      </text>
    </comment>
    <comment ref="A14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20507</t>
        </r>
      </text>
    </comment>
    <comment ref="A15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20508</t>
        </r>
      </text>
    </comment>
    <comment ref="A15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20599</t>
        </r>
      </text>
    </comment>
    <comment ref="A15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
</t>
        </r>
      </text>
    </comment>
    <comment ref="A15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20601</t>
        </r>
      </text>
    </comment>
    <comment ref="A15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20605</t>
        </r>
      </text>
    </comment>
    <comment ref="A16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20607</t>
        </r>
      </text>
    </comment>
    <comment ref="A16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207</t>
        </r>
      </text>
    </comment>
    <comment ref="A16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20701</t>
        </r>
      </text>
    </comment>
    <comment ref="A17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20702</t>
        </r>
      </text>
    </comment>
    <comment ref="A17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20703</t>
        </r>
      </text>
    </comment>
    <comment ref="A17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20708</t>
        </r>
      </text>
    </comment>
    <comment ref="A17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20799</t>
        </r>
      </text>
    </comment>
    <comment ref="A18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</t>
        </r>
      </text>
    </comment>
    <comment ref="A18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20801</t>
        </r>
      </text>
    </comment>
    <comment ref="A18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20802</t>
        </r>
      </text>
    </comment>
    <comment ref="A19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20805</t>
        </r>
      </text>
    </comment>
    <comment ref="A19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20806</t>
        </r>
      </text>
    </comment>
    <comment ref="A20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20807</t>
        </r>
      </text>
    </comment>
    <comment ref="A20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20808</t>
        </r>
      </text>
    </comment>
    <comment ref="A20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20809</t>
        </r>
      </text>
    </comment>
    <comment ref="A21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20810</t>
        </r>
      </text>
    </comment>
    <comment ref="A21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20811</t>
        </r>
      </text>
    </comment>
    <comment ref="A21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20816</t>
        </r>
      </text>
    </comment>
    <comment ref="A22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20820</t>
        </r>
      </text>
    </comment>
    <comment ref="A24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21002</t>
        </r>
      </text>
    </comment>
    <comment ref="A24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21003</t>
        </r>
      </text>
    </comment>
    <comment ref="A24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21004</t>
        </r>
      </text>
    </comment>
    <comment ref="A25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21006</t>
        </r>
      </text>
    </comment>
    <comment ref="A25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21007</t>
        </r>
      </text>
    </comment>
    <comment ref="A25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21011</t>
        </r>
      </text>
    </comment>
    <comment ref="A26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21012</t>
        </r>
      </text>
    </comment>
    <comment ref="A26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21013</t>
        </r>
      </text>
    </comment>
    <comment ref="A26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21014</t>
        </r>
      </text>
    </comment>
    <comment ref="A27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212</t>
        </r>
      </text>
    </comment>
    <comment ref="A27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21201</t>
        </r>
      </text>
    </comment>
    <comment ref="A28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213</t>
        </r>
      </text>
    </comment>
    <comment ref="A28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21301</t>
        </r>
      </text>
    </comment>
    <comment ref="A30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21306</t>
        </r>
      </text>
    </comment>
    <comment ref="A30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21308</t>
        </r>
      </text>
    </comment>
    <comment ref="A31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216</t>
        </r>
      </text>
    </comment>
    <comment ref="A32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220</t>
        </r>
      </text>
    </comment>
    <comment ref="A32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22005</t>
        </r>
      </text>
    </comment>
    <comment ref="A33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221</t>
        </r>
      </text>
    </comment>
    <comment ref="A33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22102</t>
        </r>
      </text>
    </comment>
    <comment ref="A34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222</t>
        </r>
      </text>
    </comment>
    <comment ref="A34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22201</t>
        </r>
      </text>
    </comment>
    <comment ref="A34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22401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238" authorId="0">
      <text>
        <r>
          <rPr>
            <b/>
            <sz val="10"/>
            <rFont val="宋体"/>
            <charset val="134"/>
          </rPr>
          <t>每年固定</t>
        </r>
        <r>
          <rPr>
            <sz val="10"/>
            <rFont val="Tahoma"/>
            <charset val="134"/>
          </rPr>
          <t xml:space="preserve">
</t>
        </r>
      </text>
    </comment>
    <comment ref="F536" authorId="0">
      <text>
        <r>
          <rPr>
            <sz val="10"/>
            <rFont val="宋体"/>
            <charset val="134"/>
          </rPr>
          <t xml:space="preserve">从14年列入基数462600
</t>
        </r>
      </text>
    </comment>
    <comment ref="F547" authorId="0">
      <text>
        <r>
          <rPr>
            <b/>
            <sz val="10"/>
            <rFont val="宋体"/>
            <charset val="134"/>
          </rPr>
          <t xml:space="preserve">从17年起基数
</t>
        </r>
        <r>
          <rPr>
            <sz val="10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<sst xmlns="http://schemas.openxmlformats.org/spreadsheetml/2006/main" count="2955" uniqueCount="1308">
  <si>
    <t>附表五</t>
  </si>
  <si>
    <t>西平县2019年一般公共预算收入（草案）表</t>
  </si>
  <si>
    <t>编制单位：西平县财政局</t>
  </si>
  <si>
    <t>单位：万元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</si>
  <si>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</si>
  <si>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2018年完成数</t>
  </si>
  <si>
    <t>2019年预算数</t>
  </si>
  <si>
    <t>2019年较2018年增（+）减（-）%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</si>
  <si>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</si>
  <si>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</si>
  <si>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</si>
  <si>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</si>
  <si>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</si>
  <si>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</si>
  <si>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</si>
  <si>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</si>
  <si>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</si>
  <si>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</si>
  <si>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</si>
  <si>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</si>
  <si>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</si>
  <si>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</si>
  <si>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</si>
  <si>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</si>
  <si>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</si>
  <si>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</si>
  <si>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</si>
  <si>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</si>
  <si>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</si>
  <si>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</si>
  <si>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</si>
  <si>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</si>
  <si>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</si>
  <si>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</si>
  <si>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</si>
  <si>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</si>
  <si>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附表七</t>
  </si>
  <si>
    <t>西平县2019年县本级一般公共预算收入（草案）表</t>
  </si>
  <si>
    <t xml:space="preserve">    企业所得税退税</t>
  </si>
  <si>
    <t>附表六</t>
  </si>
  <si>
    <t>西平县2019年一般公共预算支出（草案）表</t>
  </si>
  <si>
    <t>2019年新科目</t>
  </si>
  <si>
    <t>2018年预算数</t>
  </si>
  <si>
    <t>此列=预算数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</si>
  <si>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</si>
  <si>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</si>
  <si>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</si>
  <si>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</si>
  <si>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</si>
  <si>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</si>
  <si>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代表工作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</si>
  <si>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</si>
  <si>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</si>
  <si>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</si>
  <si>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</si>
  <si>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</si>
  <si>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</si>
  <si>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信访事务</t>
  </si>
  <si>
    <t xml:space="preserve">      事业运行</t>
  </si>
  <si>
    <t xml:space="preserve">      其他政府办公厅（室）及相关机构事务支出</t>
  </si>
  <si>
    <t xml:space="preserve">    发展与改革事务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</si>
  <si>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</si>
  <si>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</si>
  <si>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</si>
  <si>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统计抽样调查</t>
  </si>
  <si>
    <t xml:space="preserve">    财政事务</t>
  </si>
  <si>
    <t xml:space="preserve">      财政国库业务</t>
  </si>
  <si>
    <t xml:space="preserve">      信息化建设</t>
  </si>
  <si>
    <t xml:space="preserve">      其他财政事务支出</t>
  </si>
  <si>
    <t xml:space="preserve">    税收事务</t>
  </si>
  <si>
    <t xml:space="preserve">    审计事务</t>
  </si>
  <si>
    <t xml:space="preserve">      审计业务</t>
  </si>
  <si>
    <t xml:space="preserve">    人力资源事务</t>
  </si>
  <si>
    <t xml:space="preserve">      其他人力资源事务支出</t>
  </si>
  <si>
    <t xml:space="preserve">    纪检监察事务</t>
  </si>
  <si>
    <t xml:space="preserve">    商贸事务</t>
  </si>
  <si>
    <t xml:space="preserve">      其他商贸事务支出</t>
  </si>
  <si>
    <t xml:space="preserve">    民族事务</t>
  </si>
  <si>
    <t xml:space="preserve">      民族工作专项</t>
  </si>
  <si>
    <t xml:space="preserve">      其他民族事务支出</t>
  </si>
  <si>
    <t xml:space="preserve">    档案事务</t>
  </si>
  <si>
    <t xml:space="preserve">    民主党派及工商联事务</t>
  </si>
  <si>
    <t xml:space="preserve">    群众团体事务</t>
  </si>
  <si>
    <t xml:space="preserve">    党委办公厅（室）及相关机构事务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</si>
  <si>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</si>
  <si>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</si>
  <si>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</si>
  <si>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</si>
  <si>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  宗教事务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</si>
  <si>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</si>
  <si>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</si>
  <si>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</si>
  <si>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市场监督管理专项</t>
  </si>
  <si>
    <t xml:space="preserve">      市场监督执法</t>
  </si>
  <si>
    <t xml:space="preserve">      价格监督检查</t>
  </si>
  <si>
    <t xml:space="preserve">      其他市场监督管理事务</t>
  </si>
  <si>
    <t xml:space="preserve">    其他一般公共服务支出</t>
  </si>
  <si>
    <t xml:space="preserve">      其他一般公共服务支出</t>
  </si>
  <si>
    <t>四、公共安全支出</t>
  </si>
  <si>
    <t xml:space="preserve">    公安</t>
  </si>
  <si>
    <t xml:space="preserve">      执法办案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</si>
  <si>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</si>
  <si>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</si>
  <si>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</si>
  <si>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</si>
  <si>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司法</t>
  </si>
  <si>
    <t xml:space="preserve">      律师公证管理</t>
  </si>
  <si>
    <t xml:space="preserve">      法律援助</t>
  </si>
  <si>
    <t xml:space="preserve">      社区矫正</t>
  </si>
  <si>
    <t xml:space="preserve">      法制建设</t>
  </si>
  <si>
    <t xml:space="preserve">      其他司法支出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</si>
  <si>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</si>
  <si>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</si>
  <si>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</si>
  <si>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</si>
  <si>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</si>
  <si>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</si>
  <si>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</si>
  <si>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</si>
  <si>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</si>
  <si>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</si>
  <si>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中专教育</t>
  </si>
  <si>
    <t xml:space="preserve">      职业高中教育</t>
  </si>
  <si>
    <t xml:space="preserve">    成人教育</t>
  </si>
  <si>
    <t xml:space="preserve">      其他成人教育支出</t>
  </si>
  <si>
    <t xml:space="preserve">    特殊教育</t>
  </si>
  <si>
    <t xml:space="preserve">      特殊学校教育</t>
  </si>
  <si>
    <t xml:space="preserve">    进修及培训</t>
  </si>
  <si>
    <t xml:space="preserve">      教师进修</t>
  </si>
  <si>
    <t xml:space="preserve">      干部教育</t>
  </si>
  <si>
    <t xml:space="preserve">    其他教育支出</t>
  </si>
  <si>
    <t>六、科学技术支出</t>
  </si>
  <si>
    <t xml:space="preserve">    科学技术管理事务</t>
  </si>
  <si>
    <t xml:space="preserve">    科技条件与服务</t>
  </si>
  <si>
    <t xml:space="preserve">      其他科技条件与服务支出</t>
  </si>
  <si>
    <t xml:space="preserve">    科学技术普及</t>
  </si>
  <si>
    <t xml:space="preserve">      机构运行</t>
  </si>
  <si>
    <t xml:space="preserve">      青少年科技活动</t>
  </si>
  <si>
    <t>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</si>
  <si>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</si>
  <si>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</si>
  <si>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</si>
  <si>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群众文化</t>
  </si>
  <si>
    <t xml:space="preserve">      文化创作与保护</t>
  </si>
  <si>
    <t xml:space="preserve">      文化和旅游市场管理</t>
  </si>
  <si>
    <t xml:space="preserve">      其他文化和旅游支出</t>
  </si>
  <si>
    <t xml:space="preserve">    文物</t>
  </si>
  <si>
    <t xml:space="preserve">      其他文物支出</t>
  </si>
  <si>
    <t xml:space="preserve">    体育</t>
  </si>
  <si>
    <t xml:space="preserve">      其他体育支出</t>
  </si>
  <si>
    <t xml:space="preserve">    广播电视</t>
  </si>
  <si>
    <t xml:space="preserve">      电视</t>
  </si>
  <si>
    <t xml:space="preserve">    其他文化体育与传媒支出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</si>
  <si>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</si>
  <si>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</si>
  <si>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</si>
  <si>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</si>
  <si>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</si>
  <si>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</si>
  <si>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</si>
  <si>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</si>
  <si>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</si>
  <si>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</si>
  <si>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</si>
  <si>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</si>
  <si>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</si>
  <si>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未归口管理的行政单位离退休</t>
  </si>
  <si>
    <t xml:space="preserve">      机关事业单位基本养老保险缴费支出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</si>
  <si>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</si>
  <si>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</si>
  <si>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</si>
  <si>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其他企业改革发展补助</t>
  </si>
  <si>
    <t xml:space="preserve">    就业补助</t>
  </si>
  <si>
    <t xml:space="preserve">      公益性岗位补贴</t>
  </si>
  <si>
    <t xml:space="preserve">      其他就业补助支出</t>
  </si>
  <si>
    <t xml:space="preserve">    抚恤</t>
  </si>
  <si>
    <t xml:space="preserve">      死亡抚恤</t>
  </si>
  <si>
    <t xml:space="preserve">      其他优抚支出</t>
  </si>
  <si>
    <t xml:space="preserve">    退役安置</t>
  </si>
  <si>
    <t xml:space="preserve">      军队移交政府的离退休人员安置</t>
  </si>
  <si>
    <t xml:space="preserve">      军队移交政府离退休干部管理机构</t>
  </si>
  <si>
    <t xml:space="preserve">      其他退役安置支出</t>
  </si>
  <si>
    <t xml:space="preserve">    社会福利</t>
  </si>
  <si>
    <t xml:space="preserve">      社会福利事业单位</t>
  </si>
  <si>
    <t xml:space="preserve">    残疾人事业</t>
  </si>
  <si>
    <t xml:space="preserve">      残疾人就业和扶贫</t>
  </si>
  <si>
    <t xml:space="preserve">      其他残疾人事业支出</t>
  </si>
  <si>
    <t xml:space="preserve">    红十字事业</t>
  </si>
  <si>
    <t xml:space="preserve">    临时救助</t>
  </si>
  <si>
    <t xml:space="preserve">      临时救助支出</t>
  </si>
  <si>
    <t xml:space="preserve">    其他生活救助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</si>
  <si>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</si>
  <si>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</si>
  <si>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</si>
  <si>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</si>
  <si>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</si>
  <si>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</si>
  <si>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</si>
  <si>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</si>
  <si>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退役军人管理事务</t>
  </si>
  <si>
    <t xml:space="preserve">    其他社会保障和就业支出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</si>
  <si>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</si>
  <si>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</si>
  <si>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</si>
  <si>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</si>
  <si>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</si>
  <si>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其他公立医院支出</t>
  </si>
  <si>
    <t xml:space="preserve">    基层医疗卫生机构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</si>
  <si>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</si>
  <si>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</si>
  <si>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</si>
  <si>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</si>
  <si>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</si>
  <si>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</si>
  <si>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重大公共卫生专项</t>
  </si>
  <si>
    <t xml:space="preserve">    中医药</t>
  </si>
  <si>
    <t xml:space="preserve">      中医（民族医）药专项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</si>
  <si>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</si>
  <si>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</si>
  <si>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</si>
  <si>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</si>
  <si>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</si>
  <si>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</si>
  <si>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</si>
  <si>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</si>
  <si>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</si>
  <si>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</si>
  <si>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</si>
  <si>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</si>
  <si>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</si>
  <si>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</si>
  <si>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</si>
  <si>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</si>
  <si>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</si>
  <si>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>十、节能环保支出</t>
  </si>
  <si>
    <t xml:space="preserve">    环境保护管理事务</t>
  </si>
  <si>
    <t xml:space="preserve">    环境监测与监察</t>
  </si>
  <si>
    <t xml:space="preserve">      其他环境监测与监察支出</t>
  </si>
  <si>
    <t>十一、城乡社区支出</t>
  </si>
  <si>
    <t xml:space="preserve">    城乡社区管理事务</t>
  </si>
  <si>
    <t xml:space="preserve">      城管执法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</si>
  <si>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</si>
  <si>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</si>
  <si>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</si>
  <si>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</si>
  <si>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</si>
  <si>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</si>
  <si>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</si>
  <si>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</si>
  <si>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十二、农林水支出</t>
  </si>
  <si>
    <t xml:space="preserve">      农业</t>
  </si>
  <si>
    <t xml:space="preserve">        行政运行</t>
  </si>
  <si>
    <t xml:space="preserve">        一般行政管理事务</t>
  </si>
  <si>
    <t xml:space="preserve">        病虫害控制</t>
  </si>
  <si>
    <t xml:space="preserve">        执法监管</t>
  </si>
  <si>
    <t xml:space="preserve">        其他农业支出</t>
  </si>
  <si>
    <t xml:space="preserve">      林业和草原</t>
  </si>
  <si>
    <t xml:space="preserve">        事业机构</t>
  </si>
  <si>
    <t xml:space="preserve">        执法与监督</t>
  </si>
  <si>
    <t xml:space="preserve">      水利</t>
  </si>
  <si>
    <t xml:space="preserve">        水利行业业务管理</t>
  </si>
  <si>
    <t xml:space="preserve">        防汛</t>
  </si>
  <si>
    <t xml:space="preserve">        农田水利</t>
  </si>
  <si>
    <t xml:space="preserve">        其他水利支出</t>
  </si>
  <si>
    <t xml:space="preserve">      扶贫</t>
  </si>
  <si>
    <t xml:space="preserve">        农村基础设施建设</t>
  </si>
  <si>
    <t xml:space="preserve">        生产发展</t>
  </si>
  <si>
    <t xml:space="preserve">        扶贫贷款奖补和贴息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</si>
  <si>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</si>
  <si>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</si>
  <si>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</si>
  <si>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</si>
  <si>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其他农业综合开发支出</t>
  </si>
  <si>
    <t xml:space="preserve">      普惠金融发展支出</t>
  </si>
  <si>
    <t xml:space="preserve">        农业保险保费补贴</t>
  </si>
  <si>
    <t xml:space="preserve">      其他农林水支出</t>
  </si>
  <si>
    <t xml:space="preserve">        其他农林水支出</t>
  </si>
  <si>
    <t>十三、交通运输支出</t>
  </si>
  <si>
    <t xml:space="preserve">  十三、交通运输支出</t>
  </si>
  <si>
    <t xml:space="preserve">      公路水路运输</t>
  </si>
  <si>
    <t xml:space="preserve">        公路建设</t>
  </si>
  <si>
    <t xml:space="preserve">        公路运输管理</t>
  </si>
  <si>
    <t xml:space="preserve">        海事管理</t>
  </si>
  <si>
    <t xml:space="preserve">        其他公路水路运输支出</t>
  </si>
  <si>
    <t xml:space="preserve">      成品油价格改革对交通运输的补贴</t>
  </si>
  <si>
    <t xml:space="preserve">        成品油价格改革补贴其他支出</t>
  </si>
  <si>
    <t xml:space="preserve">      车辆购置税支出</t>
  </si>
  <si>
    <t xml:space="preserve">        车辆购置税用于农村公路建设支出</t>
  </si>
  <si>
    <t>十五、商业服务业等支出</t>
  </si>
  <si>
    <t xml:space="preserve">      商业流通事务</t>
  </si>
  <si>
    <t xml:space="preserve">        其他商业流通事务支出</t>
  </si>
  <si>
    <t xml:space="preserve">      其他商业服务业等支出</t>
  </si>
  <si>
    <t xml:space="preserve">        其他商业服务业等支出</t>
  </si>
  <si>
    <t>十八、自然资源海洋气象等支出</t>
  </si>
  <si>
    <t xml:space="preserve">      自然资源事务</t>
  </si>
  <si>
    <t xml:space="preserve">        事业运行</t>
  </si>
  <si>
    <t xml:space="preserve">      气象事务</t>
  </si>
  <si>
    <t xml:space="preserve">        气象事业机构</t>
  </si>
  <si>
    <t xml:space="preserve">        气象服务</t>
  </si>
  <si>
    <t>十九、住房保障支出</t>
  </si>
  <si>
    <t xml:space="preserve">      保障性安居工程支出</t>
  </si>
  <si>
    <t xml:space="preserve">        廉租住房</t>
  </si>
  <si>
    <t xml:space="preserve">        棚户区改造</t>
  </si>
  <si>
    <t xml:space="preserve">        农村危房改造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</si>
  <si>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</si>
  <si>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</si>
  <si>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</si>
  <si>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城乡社区住宅</t>
  </si>
  <si>
    <t xml:space="preserve">        其他城乡社区住宅支出</t>
  </si>
  <si>
    <t>二十、粮油物资储备支出</t>
  </si>
  <si>
    <t xml:space="preserve">      粮油事务</t>
  </si>
  <si>
    <t xml:space="preserve">        其他粮油事务支出</t>
  </si>
  <si>
    <t>二十一、灾害防治及应急管理支出</t>
  </si>
  <si>
    <t xml:space="preserve">     应急管理事务</t>
  </si>
  <si>
    <t xml:space="preserve">       安全监管</t>
  </si>
  <si>
    <t>二十二、预备费</t>
  </si>
  <si>
    <t>二十五、其他支出</t>
  </si>
  <si>
    <t xml:space="preserve">        年初预留</t>
  </si>
  <si>
    <t xml:space="preserve">        其他支出</t>
  </si>
  <si>
    <t>支出合计</t>
  </si>
  <si>
    <t>附表八</t>
  </si>
  <si>
    <t>西平县2019年县本级一般公共预算支出（草案）表</t>
  </si>
  <si>
    <t xml:space="preserve">      物价管理</t>
  </si>
  <si>
    <t>2019年一般公共预算“三公”经费支出情况表</t>
  </si>
  <si>
    <t>单位名称 :西平县</t>
  </si>
  <si>
    <t>单位：元</t>
  </si>
  <si>
    <t>项      目</t>
  </si>
  <si>
    <t>2018年“三公”经费预算数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</si>
  <si>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</si>
  <si>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</si>
  <si>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</si>
  <si>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</si>
  <si>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</si>
  <si>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</si>
  <si>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</si>
  <si>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表三</t>
  </si>
  <si>
    <t>2019年一般公共预算收支平衡表</t>
  </si>
  <si>
    <r>
      <rPr>
        <b/>
        <sz val="12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</si>
  <si>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2"/>
        <rFont val="宋体"/>
        <charset val="134"/>
      </rPr>
      <t>支</t>
    </r>
    <r>
      <rPr>
        <b/>
        <sz val="14"/>
        <rFont val="宋体"/>
        <charset val="134"/>
      </rPr>
      <t>出</t>
    </r>
  </si>
  <si>
    <t>上年决算（执行)数</t>
  </si>
  <si>
    <t>预算数</t>
  </si>
  <si>
    <t>项目</t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</si>
  <si>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</si>
  <si>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</si>
  <si>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</si>
  <si>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</si>
  <si>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</si>
  <si>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</si>
  <si>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</si>
  <si>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</si>
  <si>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</si>
  <si>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</si>
  <si>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</si>
  <si>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</si>
  <si>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</si>
  <si>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</si>
  <si>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</si>
  <si>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</si>
  <si>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</si>
  <si>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</si>
  <si>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</si>
  <si>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</si>
  <si>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</si>
  <si>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</si>
  <si>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</si>
  <si>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</si>
  <si>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</si>
  <si>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</si>
  <si>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r>
      <rPr>
        <sz val="11"/>
        <rFont val="宋体"/>
        <charset val="134"/>
      </rPr>
      <t xml:space="preserve">      城乡居民</t>
    </r>
    <r>
      <rPr>
        <sz val="11"/>
        <color indexed="10"/>
        <rFont val="宋体"/>
        <charset val="134"/>
      </rPr>
      <t>基本</t>
    </r>
    <r>
      <rPr>
        <sz val="11"/>
        <rFont val="宋体"/>
        <charset val="134"/>
      </rPr>
      <t>医疗保险转移支付收入</t>
    </r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</si>
  <si>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</si>
  <si>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</si>
  <si>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</si>
  <si>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</si>
  <si>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</si>
  <si>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</si>
  <si>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r>
      <rPr>
        <sz val="11"/>
        <rFont val="宋体"/>
        <charset val="134"/>
      </rPr>
      <t xml:space="preserve">      边</t>
    </r>
    <r>
      <rPr>
        <sz val="11"/>
        <color indexed="10"/>
        <rFont val="宋体"/>
        <charset val="134"/>
      </rPr>
      <t>境</t>
    </r>
    <r>
      <rPr>
        <sz val="11"/>
        <rFont val="宋体"/>
        <charset val="134"/>
      </rPr>
      <t>地区转移支付收入</t>
    </r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</si>
  <si>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</si>
  <si>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</si>
  <si>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</si>
  <si>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</si>
  <si>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</si>
  <si>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</si>
  <si>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</si>
  <si>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</si>
  <si>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</si>
  <si>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卫生健康共同财政事权转移支付收入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</si>
  <si>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</si>
  <si>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</si>
  <si>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</si>
  <si>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</si>
  <si>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</si>
  <si>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</si>
  <si>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</si>
  <si>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</si>
  <si>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</si>
  <si>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</si>
  <si>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</si>
  <si>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</si>
  <si>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</si>
  <si>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</si>
  <si>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</si>
  <si>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</si>
  <si>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</si>
  <si>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</si>
  <si>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</si>
  <si>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r>
      <rPr>
        <sz val="11"/>
        <rFont val="宋体"/>
        <charset val="134"/>
      </rPr>
      <t xml:space="preserve">      文化</t>
    </r>
    <r>
      <rPr>
        <sz val="11"/>
        <color indexed="10"/>
        <rFont val="宋体"/>
        <charset val="134"/>
      </rPr>
      <t>旅游</t>
    </r>
    <r>
      <rPr>
        <sz val="11"/>
        <rFont val="宋体"/>
        <charset val="134"/>
      </rPr>
      <t>体育与传媒</t>
    </r>
  </si>
  <si>
    <t xml:space="preserve">      社会保障和就业</t>
  </si>
  <si>
    <r>
      <rPr>
        <sz val="11"/>
        <rFont val="宋体"/>
        <charset val="134"/>
      </rPr>
      <t xml:space="preserve">  </t>
    </r>
    <r>
      <rPr>
        <sz val="11"/>
        <color indexed="10"/>
        <rFont val="宋体"/>
        <charset val="134"/>
      </rPr>
      <t xml:space="preserve">    卫生健康</t>
    </r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</si>
  <si>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</si>
  <si>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</si>
  <si>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</si>
  <si>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</si>
  <si>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</si>
  <si>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</si>
  <si>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</si>
  <si>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</t>
    </r>
  </si>
  <si>
    <t xml:space="preserve">      住房保障</t>
  </si>
  <si>
    <t xml:space="preserve">      粮油物资储备</t>
  </si>
  <si>
    <t xml:space="preserve">      其他收入</t>
  </si>
  <si>
    <t xml:space="preserve">  上年结余收入</t>
  </si>
  <si>
    <t xml:space="preserve">  调入资金</t>
  </si>
  <si>
    <t xml:space="preserve">  调出资金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</si>
  <si>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从政府性基金预算调入</t>
    </r>
  </si>
  <si>
    <t xml:space="preserve">  年终结余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</si>
  <si>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从国有资本经营预算调入</t>
    </r>
  </si>
  <si>
    <t xml:space="preserve">  地方政府一般债务还本支出</t>
  </si>
  <si>
    <t xml:space="preserve">    地方政府一般债券还本支出</t>
  </si>
  <si>
    <t xml:space="preserve">    地方政府向外国政府借款还本支出</t>
  </si>
  <si>
    <t xml:space="preserve">    地方政府向国际组织借款还本支出</t>
  </si>
  <si>
    <t xml:space="preserve">    地方政府其他一般债务还本支出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</si>
  <si>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从其他资金调入</t>
    </r>
  </si>
  <si>
    <t xml:space="preserve">  地方政府一般债务转贷支出</t>
  </si>
  <si>
    <t xml:space="preserve">  地方政府一般债务收入</t>
  </si>
  <si>
    <t xml:space="preserve">  援助其他地区支出</t>
  </si>
  <si>
    <t xml:space="preserve">  地方政府一般债务转贷收入</t>
  </si>
  <si>
    <t xml:space="preserve">  安排预算稳定调节基金</t>
  </si>
  <si>
    <t xml:space="preserve">  接受其他地区援助收入</t>
  </si>
  <si>
    <t xml:space="preserve">  补充预算周转金</t>
  </si>
  <si>
    <t xml:space="preserve">  动用预算稳定调节基金</t>
  </si>
  <si>
    <t>收入总计</t>
  </si>
  <si>
    <t>支出总计</t>
  </si>
  <si>
    <t>表四</t>
  </si>
  <si>
    <t>2019年一般公共预算支出资金来源情况表</t>
  </si>
  <si>
    <t>合计</t>
  </si>
  <si>
    <t>财力安排</t>
  </si>
  <si>
    <t>专项转移支付收入安排</t>
  </si>
  <si>
    <t>动用上年结余安排</t>
  </si>
  <si>
    <t>调入资金</t>
  </si>
  <si>
    <t>政府债务资金</t>
  </si>
  <si>
    <t>其他资金</t>
  </si>
  <si>
    <t xml:space="preserve">    海关事务</t>
  </si>
  <si>
    <t xml:space="preserve">    知识产权事务</t>
  </si>
  <si>
    <r>
      <rPr>
        <sz val="11"/>
        <rFont val="宋体"/>
        <charset val="134"/>
      </rPr>
      <t xml:space="preserve">   </t>
    </r>
    <r>
      <rPr>
        <sz val="11"/>
        <color indexed="10"/>
        <rFont val="宋体"/>
        <charset val="134"/>
      </rPr>
      <t xml:space="preserve"> 港澳台事务</t>
    </r>
  </si>
  <si>
    <t xml:space="preserve">    对外联络事务</t>
  </si>
  <si>
    <t xml:space="preserve">    网信事务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</si>
  <si>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</si>
  <si>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</si>
  <si>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</si>
  <si>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</si>
  <si>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</si>
  <si>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其他国防支出</t>
  </si>
  <si>
    <r>
      <rPr>
        <sz val="11"/>
        <rFont val="宋体"/>
        <charset val="134"/>
      </rPr>
      <t xml:space="preserve">    武装警察</t>
    </r>
    <r>
      <rPr>
        <sz val="11"/>
        <color indexed="10"/>
        <rFont val="宋体"/>
        <charset val="134"/>
      </rPr>
      <t>部队</t>
    </r>
  </si>
  <si>
    <t xml:space="preserve">    国家安全</t>
  </si>
  <si>
    <t xml:space="preserve">    监狱</t>
  </si>
  <si>
    <t xml:space="preserve">    强制隔离戒毒</t>
  </si>
  <si>
    <t xml:space="preserve">    国家保密</t>
  </si>
  <si>
    <t xml:space="preserve">    缉私警察</t>
  </si>
  <si>
    <t xml:space="preserve">    其他公共安全支出</t>
  </si>
  <si>
    <t xml:space="preserve">    广播电视教育</t>
  </si>
  <si>
    <t xml:space="preserve">    留学教育</t>
  </si>
  <si>
    <t xml:space="preserve">    教育费附加安排的支出</t>
  </si>
  <si>
    <t xml:space="preserve">    基础研究</t>
  </si>
  <si>
    <t xml:space="preserve">    应用研究</t>
  </si>
  <si>
    <t xml:space="preserve">    技术研究与开发</t>
  </si>
  <si>
    <t xml:space="preserve">    社会科学</t>
  </si>
  <si>
    <t xml:space="preserve">    科技交流与合作</t>
  </si>
  <si>
    <t xml:space="preserve">    科技重大项目</t>
  </si>
  <si>
    <t xml:space="preserve">    其他科学技术支出</t>
  </si>
  <si>
    <r>
      <rPr>
        <sz val="11"/>
        <rFont val="宋体"/>
        <charset val="134"/>
      </rPr>
      <t>七、文化</t>
    </r>
    <r>
      <rPr>
        <sz val="11"/>
        <color indexed="10"/>
        <rFont val="宋体"/>
        <charset val="134"/>
      </rPr>
      <t>旅游</t>
    </r>
    <r>
      <rPr>
        <sz val="11"/>
        <rFont val="宋体"/>
        <charset val="134"/>
      </rPr>
      <t>体育与传媒支出</t>
    </r>
  </si>
  <si>
    <r>
      <rPr>
        <sz val="11"/>
        <rFont val="宋体"/>
        <charset val="134"/>
      </rPr>
      <t xml:space="preserve">    文化</t>
    </r>
    <r>
      <rPr>
        <sz val="11"/>
        <color indexed="10"/>
        <rFont val="宋体"/>
        <charset val="134"/>
      </rPr>
      <t>和旅游</t>
    </r>
  </si>
  <si>
    <r>
      <rPr>
        <sz val="11"/>
        <rFont val="宋体"/>
        <charset val="134"/>
      </rPr>
      <t xml:space="preserve">    新闻出版</t>
    </r>
    <r>
      <rPr>
        <sz val="11"/>
        <color indexed="10"/>
        <rFont val="宋体"/>
        <charset val="134"/>
      </rPr>
      <t>电影</t>
    </r>
  </si>
  <si>
    <t xml:space="preserve">    补充全国社会保障基金</t>
  </si>
  <si>
    <t xml:space="preserve">    自然灾害生活救助</t>
  </si>
  <si>
    <t xml:space="preserve">    最低生活保障</t>
  </si>
  <si>
    <t xml:space="preserve">    特困人员救助供养</t>
  </si>
  <si>
    <t xml:space="preserve">    补充道路交通事故社会救助基金</t>
  </si>
  <si>
    <r>
      <rPr>
        <sz val="11"/>
        <rFont val="宋体"/>
        <charset val="134"/>
      </rPr>
      <t>九、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支出</t>
    </r>
  </si>
  <si>
    <r>
      <rPr>
        <sz val="11"/>
        <rFont val="宋体"/>
        <charset val="134"/>
      </rPr>
      <t xml:space="preserve">    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管理事务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</si>
  <si>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color indexed="10"/>
        <rFont val="宋体"/>
        <charset val="134"/>
      </rPr>
      <t>医疗保障管理事务</t>
    </r>
  </si>
  <si>
    <t xml:space="preserve">    行政运行</t>
  </si>
  <si>
    <t xml:space="preserve">    老龄卫生健康事务</t>
  </si>
  <si>
    <r>
      <rPr>
        <sz val="11"/>
        <rFont val="宋体"/>
        <charset val="134"/>
      </rPr>
      <t xml:space="preserve">    其他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支出</t>
    </r>
  </si>
  <si>
    <t xml:space="preserve">    污染防治</t>
  </si>
  <si>
    <t xml:space="preserve">    自然生态保护</t>
  </si>
  <si>
    <t xml:space="preserve">    天然林保护</t>
  </si>
  <si>
    <t xml:space="preserve">    退耕还林</t>
  </si>
  <si>
    <t xml:space="preserve">    风沙荒漠治理</t>
  </si>
  <si>
    <t xml:space="preserve">    退牧还草</t>
  </si>
  <si>
    <t xml:space="preserve">    已垦草原退耕还草</t>
  </si>
  <si>
    <t xml:space="preserve">    能源节约利用</t>
  </si>
  <si>
    <t xml:space="preserve">    污染减排</t>
  </si>
  <si>
    <t xml:space="preserve">    可再生能源</t>
  </si>
  <si>
    <t xml:space="preserve">    循环经济</t>
  </si>
  <si>
    <t xml:space="preserve">    能源管理事务</t>
  </si>
  <si>
    <t xml:space="preserve">    其他节能环保支出</t>
  </si>
  <si>
    <t xml:space="preserve">      城乡社区管理事务</t>
  </si>
  <si>
    <t xml:space="preserve">      城乡社区规划与管理</t>
  </si>
  <si>
    <t xml:space="preserve">      城乡社区公共设施</t>
  </si>
  <si>
    <t xml:space="preserve">      城乡社区环境卫生</t>
  </si>
  <si>
    <t xml:space="preserve">      建设市场管理与监督</t>
  </si>
  <si>
    <t xml:space="preserve">      其他城乡社区支出</t>
  </si>
  <si>
    <r>
      <rPr>
        <sz val="11"/>
        <rFont val="宋体"/>
        <charset val="134"/>
      </rPr>
      <t xml:space="preserve">      林业</t>
    </r>
    <r>
      <rPr>
        <sz val="11"/>
        <color indexed="10"/>
        <rFont val="宋体"/>
        <charset val="134"/>
      </rPr>
      <t>和草原</t>
    </r>
  </si>
  <si>
    <t xml:space="preserve">      南水北调</t>
  </si>
  <si>
    <t xml:space="preserve">      农村综合改革</t>
  </si>
  <si>
    <t xml:space="preserve">      目标价格补贴</t>
  </si>
  <si>
    <t xml:space="preserve">      铁路运输</t>
  </si>
  <si>
    <t xml:space="preserve">      民用航空运输</t>
  </si>
  <si>
    <t xml:space="preserve">      邮政业支出</t>
  </si>
  <si>
    <t xml:space="preserve">      其他交通运输支出</t>
  </si>
  <si>
    <t>十四、资源勘探信息等支出</t>
  </si>
  <si>
    <t xml:space="preserve">      资源勘探开发</t>
  </si>
  <si>
    <t xml:space="preserve">      制造业</t>
  </si>
  <si>
    <t xml:space="preserve">      建筑业</t>
  </si>
  <si>
    <t xml:space="preserve">      工业和信息产业监管</t>
  </si>
  <si>
    <t xml:space="preserve">      国有资产监管</t>
  </si>
  <si>
    <t xml:space="preserve">      支持中小企业发展和管理支出</t>
  </si>
  <si>
    <t xml:space="preserve">      其他资源勘探信息等支出</t>
  </si>
  <si>
    <t xml:space="preserve">      涉外发展服务支出</t>
  </si>
  <si>
    <t>十六、金融支出</t>
  </si>
  <si>
    <t xml:space="preserve">      金融部门行政支出</t>
  </si>
  <si>
    <t xml:space="preserve">      金融发展支出</t>
  </si>
  <si>
    <t xml:space="preserve">      其他金融支出</t>
  </si>
  <si>
    <t>十七、援助其他地区支出</t>
  </si>
  <si>
    <t xml:space="preserve">      文化体育与传媒</t>
  </si>
  <si>
    <t xml:space="preserve">      医疗卫生</t>
  </si>
  <si>
    <t xml:space="preserve">      其他支出</t>
  </si>
  <si>
    <r>
      <rPr>
        <sz val="11"/>
        <rFont val="宋体"/>
        <charset val="134"/>
      </rPr>
      <t>十八、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</si>
  <si>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事务</t>
    </r>
  </si>
  <si>
    <t xml:space="preserve">      海洋管理事务</t>
  </si>
  <si>
    <t xml:space="preserve">      测绘事务</t>
  </si>
  <si>
    <r>
      <rPr>
        <sz val="11"/>
        <rFont val="宋体"/>
        <charset val="134"/>
      </rPr>
      <t xml:space="preserve">      其他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</si>
  <si>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t xml:space="preserve">      物资事务</t>
  </si>
  <si>
    <t xml:space="preserve">      能源储备</t>
  </si>
  <si>
    <t xml:space="preserve">      粮油储备</t>
  </si>
  <si>
    <t xml:space="preserve">      重要商品储备</t>
  </si>
  <si>
    <t xml:space="preserve">      应急管理事务</t>
  </si>
  <si>
    <t xml:space="preserve">      消防事务</t>
  </si>
  <si>
    <t xml:space="preserve">      森林消防事务</t>
  </si>
  <si>
    <t xml:space="preserve">      煤矿安全</t>
  </si>
  <si>
    <t xml:space="preserve">      地震事务</t>
  </si>
  <si>
    <t xml:space="preserve">      自然灾害防治</t>
  </si>
  <si>
    <t xml:space="preserve">      自然灾害救灾及恢复重建支出</t>
  </si>
  <si>
    <t xml:space="preserve">      其他灾害防治及应急管理支出</t>
  </si>
  <si>
    <t>二十一、预备费</t>
  </si>
  <si>
    <t>二十二、债务付息支出</t>
  </si>
  <si>
    <t xml:space="preserve">      地方政府一般债务付息支出</t>
  </si>
  <si>
    <t>二十三、债务发行费用支出</t>
  </si>
  <si>
    <t>二十四、其他支出</t>
  </si>
  <si>
    <t xml:space="preserve">      年初预留</t>
  </si>
  <si>
    <t>动用预算稳定调节基金安排的支出填列在财力安排下</t>
  </si>
  <si>
    <t>表五</t>
  </si>
  <si>
    <t>2019年政府预算支出经济分类情况表</t>
  </si>
  <si>
    <t>单位:万元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</si>
  <si>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</si>
  <si>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</si>
  <si>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</si>
  <si>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</si>
  <si>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</si>
  <si>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</si>
  <si>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</si>
  <si>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</si>
  <si>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</si>
  <si>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</si>
  <si>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</si>
  <si>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</si>
  <si>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</si>
  <si>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预备费及预留</t>
  </si>
  <si>
    <t>其他支出</t>
  </si>
  <si>
    <t>一、一般公共服务支出</t>
  </si>
  <si>
    <t>表十二</t>
  </si>
  <si>
    <t>2019年一般公共预算税收返还转移支付表</t>
  </si>
  <si>
    <t>2019年财力预计情况表</t>
  </si>
  <si>
    <t>项  目</t>
  </si>
  <si>
    <t>当年财力合计</t>
  </si>
  <si>
    <t>一般公共预算收入</t>
  </si>
  <si>
    <t>加：返还性收入</t>
  </si>
  <si>
    <t>加：一般性转移支付收入</t>
  </si>
  <si>
    <t>加：调入资金</t>
  </si>
  <si>
    <t>加：动用预算稳定调节基金</t>
  </si>
  <si>
    <t>减：上解支出</t>
  </si>
  <si>
    <t>减：调出资金</t>
  </si>
  <si>
    <t>小计</t>
  </si>
  <si>
    <t xml:space="preserve">所得税基数返还收入 </t>
  </si>
  <si>
    <t>成品油税费改革税收返还收入</t>
  </si>
  <si>
    <t>增值税税收返还收入</t>
  </si>
  <si>
    <t>消费税税收返还收入</t>
  </si>
  <si>
    <t>增值税五五分享税收返还收入</t>
  </si>
  <si>
    <t>其他返还性收入</t>
  </si>
  <si>
    <t>体制补助收入</t>
  </si>
  <si>
    <t>均衡性转移支付收入</t>
  </si>
  <si>
    <t>县级基本财力保障机制奖补资金收入</t>
  </si>
  <si>
    <t>结算补助收入</t>
  </si>
  <si>
    <t>资源枯竭型城市转移支付补助收入</t>
  </si>
  <si>
    <t>企业事业单位划转补助收入</t>
  </si>
  <si>
    <t>成品油税费改革转移支付补助收入</t>
  </si>
  <si>
    <t>基层公检法司转移支付收入</t>
  </si>
  <si>
    <t>城乡义务教育转移支付收入</t>
  </si>
  <si>
    <t>基本养老金转移支付收入</t>
  </si>
  <si>
    <t>城乡居民基本医疗保险转移支付收入</t>
  </si>
  <si>
    <t>农村综合改革转移支付收入</t>
  </si>
  <si>
    <t>产粮（油）大县奖励资金收入</t>
  </si>
  <si>
    <t>重点生态功能区转移支付收入</t>
  </si>
  <si>
    <t>固定数额补助收入</t>
  </si>
  <si>
    <t>革命老区转移支付收入</t>
  </si>
  <si>
    <t>民族地区转移支付收入</t>
  </si>
  <si>
    <t>边境地区转移支付收入</t>
  </si>
  <si>
    <t>贫困地区转移支付收入</t>
  </si>
  <si>
    <t>一般公共服务共同财政事权转移支付收入</t>
  </si>
  <si>
    <t>外交共同财政事权转移支付收入</t>
  </si>
  <si>
    <t>国防共同财政事权转移支付收入</t>
  </si>
  <si>
    <t>公共安全共同财政事权转移支付收入</t>
  </si>
  <si>
    <t>教育共同财政事权转移支付收入</t>
  </si>
  <si>
    <t>科学技术共同财政事权转移支付收入</t>
  </si>
  <si>
    <t>文化旅游体育与传媒共同财政事权转移支付收入</t>
  </si>
  <si>
    <t>社会保障和就业共同财政事权转移支付收入</t>
  </si>
  <si>
    <t>卫生健康共同财政事权转移支付收入</t>
  </si>
  <si>
    <t>节能环保共同财政事权转移支付收入</t>
  </si>
  <si>
    <t>城乡社区共同财政事权转移支付收入</t>
  </si>
  <si>
    <t>农林水共同财政事权转移支付收入</t>
  </si>
  <si>
    <t>交通运输共同财政事权转移支付收入</t>
  </si>
  <si>
    <t>资源勘探信息等共同财政事权转移支付收入</t>
  </si>
  <si>
    <t>商业服务业等共同财政事权转移支付收入</t>
  </si>
  <si>
    <t>金融共同财政事权转移支付收入</t>
  </si>
  <si>
    <t>自然资源海洋气象等共同财政事权转移支付收入</t>
  </si>
  <si>
    <t>住房保障共同财政事权转移支付收入</t>
  </si>
  <si>
    <t>粮油物资储备共同财政事权转移支付收入</t>
  </si>
  <si>
    <t>其他共同财政事权转移支付收入</t>
  </si>
  <si>
    <t>其他一般性转移支付收入</t>
  </si>
  <si>
    <t>体制上解支出</t>
  </si>
  <si>
    <t>专项上解支出</t>
  </si>
  <si>
    <t>xx省（区、市）</t>
  </si>
  <si>
    <t>本级</t>
  </si>
  <si>
    <t>地（市）合计</t>
  </si>
  <si>
    <t>郑州市合计</t>
  </si>
  <si>
    <t>郑州市本级</t>
  </si>
  <si>
    <t xml:space="preserve">郑州市县区小计        </t>
  </si>
  <si>
    <t>二七区</t>
  </si>
  <si>
    <t>金水区</t>
  </si>
  <si>
    <t>中原区</t>
  </si>
  <si>
    <t>管城区</t>
  </si>
  <si>
    <t>上街区</t>
  </si>
  <si>
    <t>惠济区</t>
  </si>
  <si>
    <t>荥阳市</t>
  </si>
  <si>
    <t>中牟县</t>
  </si>
  <si>
    <t>新郑市</t>
  </si>
  <si>
    <t>登封市</t>
  </si>
  <si>
    <t>新密市</t>
  </si>
  <si>
    <t>开封市合计</t>
  </si>
  <si>
    <t>开封市本级</t>
  </si>
  <si>
    <t xml:space="preserve">开封市县区小计        </t>
  </si>
  <si>
    <t>禹王台区</t>
  </si>
  <si>
    <t>鼓楼区</t>
  </si>
  <si>
    <t>龙亭区</t>
  </si>
  <si>
    <t>顺河区</t>
  </si>
  <si>
    <t>杞县</t>
  </si>
  <si>
    <t>通许县</t>
  </si>
  <si>
    <t>尉氏县</t>
  </si>
  <si>
    <t>祥符区</t>
  </si>
  <si>
    <t>洛阳市合计</t>
  </si>
  <si>
    <t>洛阳市本级</t>
  </si>
  <si>
    <t>洛阳市县区小计</t>
  </si>
  <si>
    <t>偃师市</t>
  </si>
  <si>
    <t>孟津县</t>
  </si>
  <si>
    <t>新安县</t>
  </si>
  <si>
    <t>伊川县</t>
  </si>
  <si>
    <t>汝阳县</t>
  </si>
  <si>
    <t>嵩县</t>
  </si>
  <si>
    <t>栾川县</t>
  </si>
  <si>
    <t>宜阳县</t>
  </si>
  <si>
    <t>洛宁县</t>
  </si>
  <si>
    <t>洛龙区</t>
  </si>
  <si>
    <t>吉利区</t>
  </si>
  <si>
    <t>涧西区</t>
  </si>
  <si>
    <t>西工区</t>
  </si>
  <si>
    <t>老城区</t>
  </si>
  <si>
    <t>瀍河区</t>
  </si>
  <si>
    <t>平顶山市合计</t>
  </si>
  <si>
    <t>平顶山市本级</t>
  </si>
  <si>
    <t>平顶山市县区小计</t>
  </si>
  <si>
    <t>鲁山县</t>
  </si>
  <si>
    <t>宝丰县</t>
  </si>
  <si>
    <t>叶县</t>
  </si>
  <si>
    <t>郏县</t>
  </si>
  <si>
    <t>舞钢市</t>
  </si>
  <si>
    <t>新华区</t>
  </si>
  <si>
    <t>卫东区</t>
  </si>
  <si>
    <t>湛河区</t>
  </si>
  <si>
    <t>石龙区</t>
  </si>
  <si>
    <t>安阳市合计</t>
  </si>
  <si>
    <t>安阳市本级</t>
  </si>
  <si>
    <t>安阳市县区小计</t>
  </si>
  <si>
    <t>文峰区</t>
  </si>
  <si>
    <t>北关区</t>
  </si>
  <si>
    <t>殷都区</t>
  </si>
  <si>
    <t>龙安区</t>
  </si>
  <si>
    <t>安阳县</t>
  </si>
  <si>
    <t>林州市</t>
  </si>
  <si>
    <t>汤阴县</t>
  </si>
  <si>
    <t>内黄县</t>
  </si>
  <si>
    <t>鹤壁市合计</t>
  </si>
  <si>
    <t>鹤壁市本级</t>
  </si>
  <si>
    <t>鹤壁市县区小计</t>
  </si>
  <si>
    <t>淇滨区</t>
  </si>
  <si>
    <t>山城区</t>
  </si>
  <si>
    <t>鹤山区</t>
  </si>
  <si>
    <t>浚县</t>
  </si>
  <si>
    <t>淇县</t>
  </si>
  <si>
    <t>新乡市合计</t>
  </si>
  <si>
    <t>新乡市本级</t>
  </si>
  <si>
    <t>新乡市县区小计</t>
  </si>
  <si>
    <t>获嘉县</t>
  </si>
  <si>
    <t>新乡县</t>
  </si>
  <si>
    <t>原阳县</t>
  </si>
  <si>
    <t>延津县</t>
  </si>
  <si>
    <t>封丘县</t>
  </si>
  <si>
    <t>辉县市</t>
  </si>
  <si>
    <t>卫辉市</t>
  </si>
  <si>
    <t>卫滨区</t>
  </si>
  <si>
    <t>红旗区</t>
  </si>
  <si>
    <t>牧野区</t>
  </si>
  <si>
    <t>凤泉区</t>
  </si>
  <si>
    <t>焦作市合计</t>
  </si>
  <si>
    <t>焦作市本级</t>
  </si>
  <si>
    <t>焦作市县区小计</t>
  </si>
  <si>
    <t>修武县</t>
  </si>
  <si>
    <t>博爱县</t>
  </si>
  <si>
    <t>沁阳市</t>
  </si>
  <si>
    <t>温县</t>
  </si>
  <si>
    <t>孟州市</t>
  </si>
  <si>
    <t>武陟县</t>
  </si>
  <si>
    <t>解放区</t>
  </si>
  <si>
    <t>中站区</t>
  </si>
  <si>
    <t>马村区</t>
  </si>
  <si>
    <t>山阳区</t>
  </si>
  <si>
    <t>濮阳市合计</t>
  </si>
  <si>
    <t>濮阳市本级</t>
  </si>
  <si>
    <t>濮阳市县区小计</t>
  </si>
  <si>
    <t>濮阳县</t>
  </si>
  <si>
    <t>清丰县</t>
  </si>
  <si>
    <t>南乐县</t>
  </si>
  <si>
    <t>范　县</t>
  </si>
  <si>
    <t>台前县</t>
  </si>
  <si>
    <t>华龙区</t>
  </si>
  <si>
    <t>许昌市合计</t>
  </si>
  <si>
    <t>许昌市本级</t>
  </si>
  <si>
    <t>许昌市县区小计</t>
  </si>
  <si>
    <t>魏都区</t>
  </si>
  <si>
    <t>许昌县</t>
  </si>
  <si>
    <t>长葛市</t>
  </si>
  <si>
    <t>鄢陵县</t>
  </si>
  <si>
    <t>禹州市</t>
  </si>
  <si>
    <t>襄城县</t>
  </si>
  <si>
    <t>漯河市合计</t>
  </si>
  <si>
    <t>漯河市本级</t>
  </si>
  <si>
    <t>漯河市县区合计</t>
  </si>
  <si>
    <t>临颍县</t>
  </si>
  <si>
    <t>舞阳县</t>
  </si>
  <si>
    <t>源汇区</t>
  </si>
  <si>
    <t>郾城区</t>
  </si>
  <si>
    <t>召陵区</t>
  </si>
  <si>
    <t>三门峡市合计</t>
  </si>
  <si>
    <t>三门峡市本级</t>
  </si>
  <si>
    <t>三门峡市县区小计</t>
  </si>
  <si>
    <t>湖滨区</t>
  </si>
  <si>
    <t>义马市</t>
  </si>
  <si>
    <t>灵宝市</t>
  </si>
  <si>
    <t>渑池县</t>
  </si>
  <si>
    <t>陕州区</t>
  </si>
  <si>
    <t>卢氏县</t>
  </si>
  <si>
    <t>南阳市合计</t>
  </si>
  <si>
    <t>南阳市本级</t>
  </si>
  <si>
    <t>南阳市县区小计</t>
  </si>
  <si>
    <t>唐河县</t>
  </si>
  <si>
    <t>方城县</t>
  </si>
  <si>
    <t>镇平县</t>
  </si>
  <si>
    <t>社旗县</t>
  </si>
  <si>
    <t>新野县</t>
  </si>
  <si>
    <t>内乡县</t>
  </si>
  <si>
    <t>淅川县</t>
  </si>
  <si>
    <t>西峡县</t>
  </si>
  <si>
    <t>南召县</t>
  </si>
  <si>
    <t>桐柏县</t>
  </si>
  <si>
    <t>宛城区</t>
  </si>
  <si>
    <t>卧龙区</t>
  </si>
  <si>
    <t>商丘市合计</t>
  </si>
  <si>
    <t>商丘市本级</t>
  </si>
  <si>
    <t>商丘市县区小计</t>
  </si>
  <si>
    <t>梁园区</t>
  </si>
  <si>
    <t>睢阳区</t>
  </si>
  <si>
    <t>虞城县</t>
  </si>
  <si>
    <t>柘城县</t>
  </si>
  <si>
    <t>宁陵县</t>
  </si>
  <si>
    <t>睢县</t>
  </si>
  <si>
    <t>民权县</t>
  </si>
  <si>
    <t>夏邑县</t>
  </si>
  <si>
    <t>信阳市合计</t>
  </si>
  <si>
    <t>信阳市本级</t>
  </si>
  <si>
    <t>信阳市县区小计</t>
  </si>
  <si>
    <t>罗山县</t>
  </si>
  <si>
    <t>光山县</t>
  </si>
  <si>
    <t>商城县</t>
  </si>
  <si>
    <t>新县</t>
  </si>
  <si>
    <t>息县</t>
  </si>
  <si>
    <t>淮滨县</t>
  </si>
  <si>
    <t>浉河区</t>
  </si>
  <si>
    <t>平桥区</t>
  </si>
  <si>
    <t>潢川县</t>
  </si>
  <si>
    <t>周口市合计</t>
  </si>
  <si>
    <t>周口市本级</t>
  </si>
  <si>
    <t>周口市县区小计</t>
  </si>
  <si>
    <t>扶沟县</t>
  </si>
  <si>
    <t>西华县</t>
  </si>
  <si>
    <t>商水县</t>
  </si>
  <si>
    <t>太康县</t>
  </si>
  <si>
    <t>郸城县</t>
  </si>
  <si>
    <t>淮阳县</t>
  </si>
  <si>
    <t>沈丘县</t>
  </si>
  <si>
    <t>项城市</t>
  </si>
  <si>
    <t>川汇区</t>
  </si>
  <si>
    <t>驻马店市合计</t>
  </si>
  <si>
    <t>驻马店市本级</t>
  </si>
  <si>
    <t>驻马店市县区小计</t>
  </si>
  <si>
    <t>确山县</t>
  </si>
  <si>
    <t>泌阳县</t>
  </si>
  <si>
    <t>遂平县</t>
  </si>
  <si>
    <t>西平县</t>
  </si>
  <si>
    <t>上蔡县</t>
  </si>
  <si>
    <t>汝南县</t>
  </si>
  <si>
    <t>平舆县</t>
  </si>
  <si>
    <t>正阳县</t>
  </si>
  <si>
    <t>驿城区</t>
  </si>
  <si>
    <t>济源市</t>
  </si>
  <si>
    <t>巩义市</t>
  </si>
  <si>
    <t>兰考县</t>
  </si>
  <si>
    <t>汝州市</t>
  </si>
  <si>
    <t>滑县</t>
  </si>
  <si>
    <t>长垣县</t>
  </si>
  <si>
    <t>邓州市</t>
  </si>
  <si>
    <t>永城市</t>
  </si>
  <si>
    <t>固始县</t>
  </si>
  <si>
    <t>鹿邑县</t>
  </si>
  <si>
    <t>新蔡县</t>
  </si>
  <si>
    <t>政府预算支出科目</t>
  </si>
  <si>
    <t>下达金额（单位万元）</t>
  </si>
  <si>
    <t>已拨</t>
  </si>
  <si>
    <t>余额</t>
  </si>
  <si>
    <t>项目名称</t>
  </si>
  <si>
    <t>文号</t>
  </si>
  <si>
    <t>110一般转移支付支出合计</t>
  </si>
  <si>
    <t>201一般公共服务支出</t>
  </si>
  <si>
    <t>20101人大事务</t>
  </si>
  <si>
    <t>20102政协事务</t>
  </si>
  <si>
    <t>20103政府办公厅及相关机构事务</t>
  </si>
  <si>
    <t>1100208结算补助收入-2010308信访事物</t>
  </si>
  <si>
    <t>提前下达2019年解决特殊疑难信访问题补助资金</t>
  </si>
  <si>
    <t>驻财预[2018]542号</t>
  </si>
  <si>
    <t>1100202均衡性转移支付收入-2010308信访事物</t>
  </si>
  <si>
    <t>20104发展与改革事务</t>
  </si>
  <si>
    <t>20105统计信息事务</t>
  </si>
  <si>
    <t>20106财政事务</t>
  </si>
  <si>
    <t>20107税收事务</t>
  </si>
  <si>
    <t>20108审计事务</t>
  </si>
  <si>
    <t>20110人力资源事务</t>
  </si>
  <si>
    <t>20111纪检监察事务</t>
  </si>
  <si>
    <t>20113商贸事务</t>
  </si>
  <si>
    <t>20114知识产权事务</t>
  </si>
  <si>
    <t>20126档案事务</t>
  </si>
  <si>
    <t>20132组织事务</t>
  </si>
  <si>
    <t>20133宣传事务</t>
  </si>
  <si>
    <t>20134统战事务</t>
  </si>
  <si>
    <t>20199其他一般公共服务支出</t>
  </si>
  <si>
    <t>204公共安全</t>
  </si>
  <si>
    <t>20402公安</t>
  </si>
  <si>
    <t>1100244公共安全共同财政事权转移支付收入-20402公安</t>
  </si>
  <si>
    <t>提前下达2019年政法转移支付资金（公安）</t>
  </si>
  <si>
    <t>驻财预[2018]455号</t>
  </si>
  <si>
    <t>20404检察</t>
  </si>
  <si>
    <t>1100244公共安全共同财政事权转移支付收入-20404检察</t>
  </si>
  <si>
    <t>提前下达2019年政法转移支付资金（检察）</t>
  </si>
  <si>
    <t>20405法院</t>
  </si>
  <si>
    <t>1100244公共安全共同财政事权转移支付收入-20405法院</t>
  </si>
  <si>
    <t>提前下达2019年政法转移支付资金（法院）</t>
  </si>
  <si>
    <t>20406司法</t>
  </si>
  <si>
    <t>1100244公共安全共同财政事权转移支付收入-20406司法</t>
  </si>
  <si>
    <t>提前下达2019年政法转移支付资金（司法）</t>
  </si>
  <si>
    <t>20499其他公共安全支出</t>
  </si>
  <si>
    <t>205教育</t>
  </si>
  <si>
    <t>20501教育管理事务</t>
  </si>
  <si>
    <t>20502普通教育</t>
  </si>
  <si>
    <t>1100245教育共同财政事权转移支付收入-2050204高中教育支出</t>
  </si>
  <si>
    <t>提前下达2019年普通高中免学费和住宿费中央和省级补助资金（免学费中央）</t>
  </si>
  <si>
    <t>驻财预[2018]422号</t>
  </si>
  <si>
    <t>提前下达2019年普通高中助学中央和省级补助资金（中央）</t>
  </si>
  <si>
    <t>驻财预[2018]431号</t>
  </si>
  <si>
    <t>1100245教育共同财政事权转移支付收入-20502普通教育</t>
  </si>
  <si>
    <t>提前下达2019年城乡义务教育经费保障机制改革资金</t>
  </si>
  <si>
    <t>驻财预[2018]419号</t>
  </si>
  <si>
    <t>1100202均衡性转移支付收入-20502普通教育</t>
  </si>
  <si>
    <t>提前下达2019年原民办教师养老补贴省市级包干补助资金</t>
  </si>
  <si>
    <t>驻财预[2018]418号</t>
  </si>
  <si>
    <t>提前下达2019年河南农村义务教育阶段教师特设岗位计划省级工资性补助资金</t>
  </si>
  <si>
    <t>驻财预[2018]401号</t>
  </si>
  <si>
    <t>20503职业教育</t>
  </si>
  <si>
    <t>1100245教育共同财政事权转移支付收入-20503职业教育</t>
  </si>
  <si>
    <t>提前下达2019年中等职业教育国家助学金补助资金</t>
  </si>
  <si>
    <t>驻财预[2018]459号</t>
  </si>
  <si>
    <t>提前下达2019年中等职业教育国家免学费补助资金</t>
  </si>
  <si>
    <t>20504成人教育</t>
  </si>
  <si>
    <t>20507特殊教育</t>
  </si>
  <si>
    <t>20508进修及培训</t>
  </si>
  <si>
    <t>20509教育费附加安排的支出</t>
  </si>
  <si>
    <t>20599其他教育支出</t>
  </si>
  <si>
    <t>206科学技术</t>
  </si>
  <si>
    <t>20601科学技术管理事务</t>
  </si>
  <si>
    <t>20602基础研究</t>
  </si>
  <si>
    <t>20603应用研究</t>
  </si>
  <si>
    <t>20604技术研究与开发</t>
  </si>
  <si>
    <t>20605科技条件与服务</t>
  </si>
  <si>
    <t>20606社会科学</t>
  </si>
  <si>
    <t>20607科学技术普及</t>
  </si>
  <si>
    <t>20609科技重大项目</t>
  </si>
  <si>
    <t>20699其他科学技术支出</t>
  </si>
  <si>
    <t>207文化旅游体育与传媒支出</t>
  </si>
  <si>
    <t>20701文化和旅游</t>
  </si>
  <si>
    <t>1100208结算补助收入-2070199其他文化和旅游支出</t>
  </si>
  <si>
    <t>提前下达2019年美术馆公共图书馆文化馆免费开放专项资金</t>
  </si>
  <si>
    <t>驻财预[2018]467号</t>
  </si>
  <si>
    <t>1100202均衡性转移支付收入-2070199其他文化和旅游支出</t>
  </si>
  <si>
    <t>提前下达2020年美术馆公共图书馆文化馆免费开放专项资金（省级）</t>
  </si>
  <si>
    <t>20702文物</t>
  </si>
  <si>
    <t>20703体育</t>
  </si>
  <si>
    <t>20706新闻出版电影</t>
  </si>
  <si>
    <t>20708广播电视</t>
  </si>
  <si>
    <t>20799其他文化体育与传媒支出</t>
  </si>
  <si>
    <t>208社会保障和就业支出</t>
  </si>
  <si>
    <t>20801人力资源和社会保障管理事务</t>
  </si>
  <si>
    <t>20802民政管理事务</t>
  </si>
  <si>
    <t>20805行政事业单位离退休</t>
  </si>
  <si>
    <t>20807就业补助</t>
  </si>
  <si>
    <t>20808抚恤</t>
  </si>
  <si>
    <t>1100248社会保障和就业共同财政事权转移支付收入-208抚恤</t>
  </si>
  <si>
    <t>提前下达2019年优抚对象补助经费</t>
  </si>
  <si>
    <t>驻财预[2018]563号</t>
  </si>
  <si>
    <t>20809退役安置</t>
  </si>
  <si>
    <t>20810社会福利</t>
  </si>
  <si>
    <t>20811残疾人事业</t>
  </si>
  <si>
    <t>1100248社会保障和就业共同财政事权转移支付收入-208</t>
  </si>
  <si>
    <t>提前下达2019年残疾人事业发展补助资金</t>
  </si>
  <si>
    <t>驻财预[2018]560号</t>
  </si>
  <si>
    <t>20816红十字事业</t>
  </si>
  <si>
    <t>20819最低生活保障</t>
  </si>
  <si>
    <t>20820临时救助</t>
  </si>
  <si>
    <t>1100248社会保障和就业共同财政事权转移支付-208</t>
  </si>
  <si>
    <t>提前下达2019年困难群众救助资金（中央）</t>
  </si>
  <si>
    <t>驻财预[2018]576号</t>
  </si>
  <si>
    <t>提前下达2019年困难群众救助资金（省级）</t>
  </si>
  <si>
    <t>20821特困人员救助供养</t>
  </si>
  <si>
    <t>20825其他生活救助</t>
  </si>
  <si>
    <t>20826财政对基本养老保险基金的补助</t>
  </si>
  <si>
    <t>1100222基本养老金转移支付-2082602财政对城乡居民基本养老保险基金的补助</t>
  </si>
  <si>
    <t>提前下达2019年省财政城乡居民基本养老保险补助资金</t>
  </si>
  <si>
    <t>驻财预[2018]567号</t>
  </si>
  <si>
    <t>提前下达2019年中央城乡居民基本养老保险补助资金</t>
  </si>
  <si>
    <t>驻财预[2018]568号</t>
  </si>
  <si>
    <t>提前下达2019年中央财政机关事业单位养老保险一般性转移支付资金</t>
  </si>
  <si>
    <t>驻财预[2018]569号</t>
  </si>
  <si>
    <t>20827财政对其他社会保险基金的补助</t>
  </si>
  <si>
    <t>20808退役军人管理事务</t>
  </si>
  <si>
    <t>20899其他社会保障和就业支出</t>
  </si>
  <si>
    <t>2089901其他社会保障和就业支出</t>
  </si>
  <si>
    <t>企业军转干部生活专项补助基数</t>
  </si>
  <si>
    <t>[2009]328号</t>
  </si>
  <si>
    <t>210卫生健康支出</t>
  </si>
  <si>
    <t>21001卫生健康管理事务</t>
  </si>
  <si>
    <t>1100249卫生健康共同财政事权转移支付收入-210卫生健康支出</t>
  </si>
  <si>
    <t>提前下达2019年基本药物制度补助资金</t>
  </si>
  <si>
    <t>驻财预[2018]463号</t>
  </si>
  <si>
    <t>21002公立医院</t>
  </si>
  <si>
    <t>提前下达2019年医疗服务能力提升（公立医院综合改革）补助资金</t>
  </si>
  <si>
    <t>驻财预[2018]462号</t>
  </si>
  <si>
    <t>21003基层医疗卫生机构</t>
  </si>
  <si>
    <t>21004公共卫生</t>
  </si>
  <si>
    <t>提前下达2019年公共卫生服务补助资金</t>
  </si>
  <si>
    <t>驻财预[2018]558号</t>
  </si>
  <si>
    <t>21006中医药</t>
  </si>
  <si>
    <t>21007计划生育事务</t>
  </si>
  <si>
    <t>提前下达2019年计划生育转移支付资金</t>
  </si>
  <si>
    <t>驻财预[2018]484号</t>
  </si>
  <si>
    <t>21011行政事业单位医疗</t>
  </si>
  <si>
    <t>21012财政对基本医疗保险基金的补助</t>
  </si>
  <si>
    <t>1100223城乡居民医疗保险转移支付-2101202财政对基本医疗保险基金的补助</t>
  </si>
  <si>
    <t>提前下达2019年中央财政城乡居民基本医疗保险补助资金</t>
  </si>
  <si>
    <t>驻财预[2018]566号</t>
  </si>
  <si>
    <t>提前下达2019年省财政城乡居民基本医疗保险补助资金</t>
  </si>
  <si>
    <t>驻财预[2018]565号</t>
  </si>
  <si>
    <t>21013医疗救助</t>
  </si>
  <si>
    <t>提前下达2019年医疗救助补助资金</t>
  </si>
  <si>
    <t>驻财预[2018]480号</t>
  </si>
  <si>
    <t>提前下达2019年医疗救助补助资金（中央）</t>
  </si>
  <si>
    <t>驻财预[2018]559号</t>
  </si>
  <si>
    <t>提前下达2019年医疗救助补助资金（省级）</t>
  </si>
  <si>
    <t>驻财预[2018]518号</t>
  </si>
  <si>
    <t>21014优抚对象医疗</t>
  </si>
  <si>
    <t>21015医疗保障管理事务</t>
  </si>
  <si>
    <t>21016老龄卫生健康事务</t>
  </si>
  <si>
    <t>21099其他卫生健康支出</t>
  </si>
  <si>
    <t>211节能环保支出</t>
  </si>
  <si>
    <t>21101环境保护管理事务</t>
  </si>
  <si>
    <t>21102环境监测与监察</t>
  </si>
  <si>
    <t>21103污染防治</t>
  </si>
  <si>
    <t>21104自然生态保护</t>
  </si>
  <si>
    <t>21105天然林保护</t>
  </si>
  <si>
    <t>21106退耕还林</t>
  </si>
  <si>
    <t>21110能源节约利用</t>
  </si>
  <si>
    <t>21111污染减排</t>
  </si>
  <si>
    <t>21112可再生能源</t>
  </si>
  <si>
    <t>21113循环经济</t>
  </si>
  <si>
    <t>21114能源管理事务</t>
  </si>
  <si>
    <t>21199其他节能环保支出</t>
  </si>
  <si>
    <t>212城乡社区支出</t>
  </si>
  <si>
    <t>21201城乡社区管理事务</t>
  </si>
  <si>
    <t>21202城乡社区规划与管理</t>
  </si>
  <si>
    <t>21203城乡社区公共设施</t>
  </si>
  <si>
    <t>21205城乡社区环境卫生</t>
  </si>
  <si>
    <t>21206建设市场管理与监督</t>
  </si>
  <si>
    <t>21299其他城乡社区支出</t>
  </si>
  <si>
    <t>213农林水支出</t>
  </si>
  <si>
    <t>21301农业</t>
  </si>
  <si>
    <t>21302林业和草原</t>
  </si>
  <si>
    <t>21303水利</t>
  </si>
  <si>
    <t>21305扶贫</t>
  </si>
  <si>
    <t>1100231贫困地区转移支付收入-21305扶贫</t>
  </si>
  <si>
    <t>提前下达2019年中央及省级财政专项扶贫资金（中央）</t>
  </si>
  <si>
    <t>驻财预[2018]426号</t>
  </si>
  <si>
    <t>21306农业综合开发</t>
  </si>
  <si>
    <t>21307农村综合改革</t>
  </si>
  <si>
    <t>21308普惠金融发展补助</t>
  </si>
  <si>
    <t>1100202均衡性转移支付收入-2130803农业保险保费补贴</t>
  </si>
  <si>
    <t>提前下达农业保险保费补贴2020年预算资金（省级）</t>
  </si>
  <si>
    <t>驻财预[2018]527号</t>
  </si>
  <si>
    <t>21309目标价格补贴</t>
  </si>
  <si>
    <t>21399其他农林水事务支出</t>
  </si>
  <si>
    <t>214交通运输</t>
  </si>
  <si>
    <t>21401公路水路运输</t>
  </si>
  <si>
    <t>21404成品油价格改革对交通运输的补贴</t>
  </si>
  <si>
    <t>21405邮政业支出</t>
  </si>
  <si>
    <t>21406车辆购置税支出</t>
  </si>
  <si>
    <t>21499其他交通运输支出</t>
  </si>
  <si>
    <t>215资源勘探信息等支出</t>
  </si>
  <si>
    <t>21501资源勘探开发</t>
  </si>
  <si>
    <t>21502制造业</t>
  </si>
  <si>
    <t>21503建筑业</t>
  </si>
  <si>
    <t>21505工业和信息产业监管</t>
  </si>
  <si>
    <t>21507国有资产监管</t>
  </si>
  <si>
    <t>21508支持中小企业发展和管理支出</t>
  </si>
  <si>
    <t>21599其他资源勘探信息等支出</t>
  </si>
  <si>
    <t>216商业服务业等支出</t>
  </si>
  <si>
    <t>21602商业流通事务</t>
  </si>
  <si>
    <t>21606涉外发展服务支出</t>
  </si>
  <si>
    <t>21699其他商业服务业等支出</t>
  </si>
  <si>
    <t>217金融支出</t>
  </si>
  <si>
    <t>21701金融部门行政支出</t>
  </si>
  <si>
    <t>21702金融部门监管支出</t>
  </si>
  <si>
    <t>21703金融发展支出</t>
  </si>
  <si>
    <t>21704金融调控支出</t>
  </si>
  <si>
    <t>21799其他金融支出</t>
  </si>
  <si>
    <t>219援助其他地区支出</t>
  </si>
  <si>
    <t>220自然资源海洋气象等支出</t>
  </si>
  <si>
    <t>22001自然资源事务</t>
  </si>
  <si>
    <t>22003测绘事务</t>
  </si>
  <si>
    <t>22004地震事务</t>
  </si>
  <si>
    <t>22005气象事务</t>
  </si>
  <si>
    <t>22099其他自然资源海洋气象</t>
  </si>
  <si>
    <t>221住房保障支出</t>
  </si>
  <si>
    <t>22101保障性安居工程支出</t>
  </si>
  <si>
    <t>11002住房保障共同财政事权转移支付收入</t>
  </si>
  <si>
    <t>提前下达2019年部分中央财政城镇保障性安居工程专项资金</t>
  </si>
  <si>
    <t>驻财预[2018]471号</t>
  </si>
  <si>
    <t>22102住房改革支出</t>
  </si>
  <si>
    <t>22103城乡社区住宅</t>
  </si>
  <si>
    <t>222粮油物资储备支出</t>
  </si>
  <si>
    <t>22201粮油事务</t>
  </si>
  <si>
    <t>22202物资事务</t>
  </si>
  <si>
    <t>22203能源储备</t>
  </si>
  <si>
    <t>22204粮油储备</t>
  </si>
  <si>
    <t>22205重要商品储备</t>
  </si>
  <si>
    <t>224灾害防治及应急管理支出</t>
  </si>
  <si>
    <t>22401应急管理事务</t>
  </si>
  <si>
    <t>224002消防事务</t>
  </si>
  <si>
    <t>224003森林消防事务</t>
  </si>
  <si>
    <t>22406自然灾害防治</t>
  </si>
  <si>
    <t>22407自然灾害救灾及恢复重建</t>
  </si>
  <si>
    <t>22499其他灾害防治及应急管理</t>
  </si>
  <si>
    <t>229其他支出</t>
  </si>
  <si>
    <t>均衡性转移支付基数</t>
  </si>
  <si>
    <t>驻财办预[2011]601号</t>
  </si>
  <si>
    <t>调整津贴补贴水平补助资金</t>
  </si>
  <si>
    <t>驻财办预[2012]270号</t>
  </si>
  <si>
    <t>驻财办预[2012]592号</t>
  </si>
  <si>
    <t>老年乡村医生生活补助资金(基数)</t>
  </si>
  <si>
    <t>驻财预[2013]285号</t>
  </si>
  <si>
    <t>执行2015年调整工资政策补助（基数）</t>
  </si>
  <si>
    <t>驻财预[2016]363号</t>
  </si>
  <si>
    <t>下达2018年育林基金减收补助资金（2018年基数）</t>
  </si>
  <si>
    <t>驻财预﹝2018﹞178号</t>
  </si>
  <si>
    <t>农村税费改革基数</t>
  </si>
  <si>
    <t>中央部分</t>
  </si>
  <si>
    <t>调减2016年固定基数补助资金</t>
  </si>
  <si>
    <t>驻财预[2016]682号</t>
  </si>
  <si>
    <t>2005年结算数（农村税费改革基数）</t>
  </si>
  <si>
    <t>省级部分，其中：豫财预［2002］178号调整到固定基数补助</t>
  </si>
  <si>
    <t>国有农场税费改革转移支付</t>
  </si>
  <si>
    <t>农村义务教育绩效工资</t>
  </si>
  <si>
    <t>驻财预便[2010]1号</t>
  </si>
  <si>
    <t>农村公共卫生与基层医疗卫生事业单位绩效工资（基数）</t>
  </si>
  <si>
    <t>驻财办预[2010]438号</t>
  </si>
  <si>
    <t>中原银行收入补助基数</t>
  </si>
  <si>
    <t>驻财预[2015]806号</t>
  </si>
  <si>
    <t>工商质检药监部门市县机构支出下划基数</t>
  </si>
  <si>
    <t>[2014]434号</t>
  </si>
  <si>
    <t>对</t>
  </si>
  <si>
    <t>1999年调资120元</t>
  </si>
  <si>
    <t>调资基数</t>
  </si>
  <si>
    <t>2001年调资100元</t>
  </si>
  <si>
    <t>2001年调资80元</t>
  </si>
  <si>
    <t>2001年奖金补助</t>
  </si>
  <si>
    <t>2003年调资50元</t>
  </si>
  <si>
    <r>
      <rPr>
        <sz val="11"/>
        <rFont val="宋体"/>
        <charset val="134"/>
      </rPr>
      <t>2006年调资300元</t>
    </r>
  </si>
  <si>
    <r>
      <rPr>
        <sz val="10"/>
        <color rgb="FFFF0000"/>
        <rFont val="宋体"/>
        <charset val="134"/>
      </rPr>
      <t>提前下达</t>
    </r>
    <r>
      <rPr>
        <sz val="11"/>
        <color rgb="FFFF0000"/>
        <rFont val="宋体"/>
        <charset val="134"/>
        <scheme val="minor"/>
      </rPr>
      <t>2017</t>
    </r>
    <r>
      <rPr>
        <sz val="10"/>
        <color rgb="FFFF0000"/>
        <rFont val="宋体"/>
        <charset val="134"/>
      </rPr>
      <t>年工商系统着装费（基数）</t>
    </r>
  </si>
  <si>
    <t>驻财预［2016］567号</t>
  </si>
  <si>
    <t>下达2017年优抚事业单位补助资金（基数）</t>
  </si>
  <si>
    <t>驻财预﹝2017﹞257号</t>
  </si>
  <si>
    <t>1100225产粮大县奖励资金</t>
  </si>
  <si>
    <t>提前下达2019年产粮大县奖励资金</t>
  </si>
  <si>
    <t>豫财贸[2018]115号</t>
  </si>
  <si>
    <t>1100229民族地区转移支付收入</t>
  </si>
  <si>
    <t>提前下达2019年民族地区转移支付</t>
  </si>
  <si>
    <t>驻财预[2018]415号</t>
  </si>
  <si>
    <t>1100202均衡性转移支付收入</t>
  </si>
  <si>
    <t>提前下达市对县区财力性转移支付</t>
  </si>
  <si>
    <t>驻财预[2018]413号</t>
  </si>
  <si>
    <t>提前下达第二批2019年市对县区财力性转移支付</t>
  </si>
  <si>
    <t>驻财预[2018]479号</t>
  </si>
  <si>
    <t>提前下达2019年村级组织运转经费省级奖补资金</t>
  </si>
  <si>
    <t>驻财预[2018]433号</t>
  </si>
  <si>
    <t>1100215成品油价格和税费改革转移支付补助收入</t>
  </si>
  <si>
    <t>提前下达2019年成品油价格和税费改革转移支付</t>
  </si>
  <si>
    <t>驻财预[2018]441号</t>
  </si>
  <si>
    <t>专项转移支付支出合计</t>
  </si>
  <si>
    <t>2010308信访事物</t>
  </si>
  <si>
    <t>20108审计事物</t>
  </si>
  <si>
    <t>提前下达2019年审计事业发展专项资金</t>
  </si>
  <si>
    <t>驻财预[2018]532号</t>
  </si>
  <si>
    <t>2050204高中教育</t>
  </si>
  <si>
    <t>提前下达2019年普通高中免学费和住宿费中央和省级补助资金（免学费省级）</t>
  </si>
  <si>
    <t>提前下达2019年普通高中免学费和住宿费中央和省级补助资金（免住宿省级）</t>
  </si>
  <si>
    <t>提前下达2019年普通高中助学中央和省级补助资金（省级）</t>
  </si>
  <si>
    <t>提前下达2019年义务教育阶段建档立卡贫困家庭学生营养改善省级补助资金</t>
  </si>
  <si>
    <t>驻财预[2018]424号</t>
  </si>
  <si>
    <t>2050201学前教育支出</t>
  </si>
  <si>
    <t>提前下达2019年支持学前教育发展中央和省级资金</t>
  </si>
  <si>
    <t>驻财预[2018]421号</t>
  </si>
  <si>
    <t>提前下达2019年建档立卡贫困家庭儿童学前保教费省级补助资金</t>
  </si>
  <si>
    <t>驻财预[2018]423号</t>
  </si>
  <si>
    <t>提前下达2019年农村中小学教师周转宿舍建设工程省级奖补资金</t>
  </si>
  <si>
    <t>驻财预[2018]405号</t>
  </si>
  <si>
    <t>提前下达2019年改善普通高中办学条件中央补助资金</t>
  </si>
  <si>
    <t>驻财预[2018]403号</t>
  </si>
  <si>
    <t>提前下达2019年特殊教育中央和省级补助资金</t>
  </si>
  <si>
    <t>驻财预[2018]404号</t>
  </si>
  <si>
    <t>2070199其他文化和旅游支出</t>
  </si>
  <si>
    <t>提前下达2019年美术馆公共图书馆文化馆免费开放专项资金（市级）</t>
  </si>
  <si>
    <t>2070111文化创作与保护</t>
  </si>
  <si>
    <t>提前下达2019年中央非物质文化遗产保护专项资金</t>
  </si>
  <si>
    <t>驻财预[2018]465号</t>
  </si>
  <si>
    <t>2080902军队移交政府的离退休人员安置</t>
  </si>
  <si>
    <t>提前下达2019年退役安置补助经费</t>
  </si>
  <si>
    <t>驻财预[2018]561号</t>
  </si>
  <si>
    <t>2080903军队移交政府离退休干部管理机构</t>
  </si>
  <si>
    <t>提前下达2019年离退休人员补助经费</t>
  </si>
  <si>
    <t>提前下达残疾人事业发展相关项目补助资金</t>
  </si>
  <si>
    <t>驻财预[2018]514号</t>
  </si>
  <si>
    <t>2100409重大公共卫生专项</t>
  </si>
  <si>
    <t>提前下达2019年重大公共卫生服务补助资金</t>
  </si>
  <si>
    <t>驻财预[2018]557号</t>
  </si>
  <si>
    <t>21014优抚对象医疗补助</t>
  </si>
  <si>
    <t>提前下达2019年优抚对账医疗补助资金</t>
  </si>
  <si>
    <t>驻财预[2018]562号</t>
  </si>
  <si>
    <t>提前下达2019年中央财政2019年部分农业转移支付资金</t>
  </si>
  <si>
    <t>驻财预[2018]578号</t>
  </si>
  <si>
    <t>提前下达20019年中央财政部分农业转移支付资金</t>
  </si>
  <si>
    <t>驻财预[2018]573号</t>
  </si>
  <si>
    <t>2130108病虫害控制</t>
  </si>
  <si>
    <t>提前下达2019年部分动物防疫等补助经费</t>
  </si>
  <si>
    <t>驻财预[2018]572号</t>
  </si>
  <si>
    <t>2130148成品油价格改革对渔业的补贴</t>
  </si>
  <si>
    <t>提前下达2019年渔业油价补贴资金</t>
  </si>
  <si>
    <t>驻财预[2018]537号</t>
  </si>
  <si>
    <t>提前下达2020年中央及省级财政专项扶贫资金（省级）</t>
  </si>
  <si>
    <t>提前下达2019年驻村第一书记省级专项扶贫资金</t>
  </si>
  <si>
    <t>驻财预[2018]461号</t>
  </si>
  <si>
    <t>2130803农业保险保费补贴</t>
  </si>
  <si>
    <t>提前下达农业保险保费补贴2019年预算资金（中央）</t>
  </si>
  <si>
    <t>2140104公路建设</t>
  </si>
  <si>
    <t>提前下达2019年农村公路建设省补助资金</t>
  </si>
  <si>
    <t>驻财预[2018]487号</t>
  </si>
  <si>
    <t>2140602车辆购置税用于农村公路建设支出</t>
  </si>
  <si>
    <t>提前下达2019年第一批农村公路切块车购税补助资金</t>
  </si>
  <si>
    <t>驻财预[2018]546号</t>
  </si>
  <si>
    <t>提前下达2019年中央外贸发展专项资金</t>
  </si>
  <si>
    <t>驻财预[2018]506号</t>
  </si>
  <si>
    <t>驻财预[2018]512号</t>
  </si>
  <si>
    <t>2018年度限额下达表</t>
  </si>
  <si>
    <t>地区编码</t>
  </si>
  <si>
    <t>地区名称</t>
  </si>
  <si>
    <t>下达日期</t>
  </si>
  <si>
    <t>下达类型</t>
  </si>
  <si>
    <t>债务总限额</t>
  </si>
  <si>
    <t>新增债务限额</t>
  </si>
  <si>
    <t>一般债务总限额</t>
  </si>
  <si>
    <t>专项债务总限额</t>
  </si>
  <si>
    <t>新增一般债务限额</t>
  </si>
  <si>
    <t>其中：新增外债限额</t>
  </si>
  <si>
    <t>新增专项债务限额</t>
  </si>
  <si>
    <t>411721</t>
  </si>
  <si>
    <t>2018-06-01</t>
  </si>
  <si>
    <t>分解</t>
  </si>
  <si>
    <t>西平县小计</t>
  </si>
  <si>
    <t>分地区债务余额表</t>
  </si>
  <si>
    <t>截止日期：2019年03月</t>
  </si>
  <si>
    <t>地区</t>
  </si>
  <si>
    <t>政府债务合计余额</t>
  </si>
  <si>
    <t>一般债务</t>
  </si>
  <si>
    <t>专项债务</t>
  </si>
  <si>
    <t>一般债务余额</t>
  </si>
  <si>
    <t>占比%</t>
  </si>
  <si>
    <t>其中未使用的置换债券</t>
  </si>
  <si>
    <t>专项债务余额</t>
  </si>
  <si>
    <t xml:space="preserve">    西平县</t>
  </si>
  <si>
    <t>2019年一般公共预算本级基本支出表</t>
  </si>
  <si>
    <t xml:space="preserve">单位名称：西平县 </t>
  </si>
  <si>
    <t>科目编码</t>
  </si>
  <si>
    <t>科目名称</t>
  </si>
  <si>
    <t>一般公共预算</t>
  </si>
  <si>
    <t>类</t>
  </si>
  <si>
    <t>款</t>
  </si>
  <si>
    <t>财政拨款</t>
  </si>
  <si>
    <t>纳入一般预算管理的行政事业性收费</t>
  </si>
  <si>
    <t>专项收入</t>
  </si>
  <si>
    <t>**</t>
  </si>
  <si>
    <t>301</t>
  </si>
  <si>
    <t>工资福利支出</t>
  </si>
  <si>
    <t xml:space="preserve">  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</si>
  <si>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</si>
  <si>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</si>
  <si>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</si>
  <si>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</si>
  <si>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</si>
  <si>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</si>
  <si>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</si>
  <si>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</si>
  <si>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</si>
  <si>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</si>
  <si>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30112</t>
  </si>
  <si>
    <t xml:space="preserve">  其他社会保障缴费</t>
  </si>
  <si>
    <t>30113</t>
  </si>
  <si>
    <t xml:space="preserve">  住房公积金</t>
  </si>
  <si>
    <t>30199</t>
  </si>
  <si>
    <t xml:space="preserve">  其他工资福利支出</t>
  </si>
  <si>
    <t>302</t>
  </si>
  <si>
    <t>商品和服务支出</t>
  </si>
  <si>
    <t xml:space="preserve">  302</t>
  </si>
  <si>
    <t>30201</t>
  </si>
  <si>
    <t xml:space="preserve">  办公费</t>
  </si>
  <si>
    <t>30202</t>
  </si>
  <si>
    <t xml:space="preserve">  印刷费</t>
  </si>
  <si>
    <t>30207</t>
  </si>
  <si>
    <t xml:space="preserve">  邮电费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</si>
  <si>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</si>
  <si>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</si>
  <si>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</si>
  <si>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</si>
  <si>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</si>
  <si>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</si>
  <si>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</si>
  <si>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</si>
  <si>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30299</t>
  </si>
  <si>
    <t xml:space="preserve">  其他商品和服务支出</t>
  </si>
  <si>
    <t>303</t>
  </si>
  <si>
    <t xml:space="preserve">  303</t>
  </si>
  <si>
    <t>30301</t>
  </si>
  <si>
    <t xml:space="preserve">  离休费</t>
  </si>
  <si>
    <t>30302</t>
  </si>
  <si>
    <t xml:space="preserve">  退休费</t>
  </si>
  <si>
    <t>30305</t>
  </si>
  <si>
    <t xml:space="preserve">  生活补助</t>
  </si>
  <si>
    <t>30399</t>
  </si>
  <si>
    <t xml:space="preserve">  其他对个人和家庭的补助支出</t>
  </si>
</sst>
</file>

<file path=xl/styles.xml><?xml version="1.0" encoding="utf-8"?>
<styleSheet xmlns="http://schemas.openxmlformats.org/spreadsheetml/2006/main">
  <numFmts count="32">
    <numFmt numFmtId="176" formatCode="* #,##0.00;* \-#,##0.00;* &quot;&quot;??;@"/>
    <numFmt numFmtId="177" formatCode="#."/>
    <numFmt numFmtId="178" formatCode="\$#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&quot;$&quot;#,##0;[Red]\-&quot;$&quot;#,##0"/>
    <numFmt numFmtId="180" formatCode="#,##0;\(#,##0\)"/>
    <numFmt numFmtId="181" formatCode="\$#,##0.00;\(\$#,##0.00\)"/>
    <numFmt numFmtId="182" formatCode="#,##0;\-#,##0;&quot;-&quot;"/>
    <numFmt numFmtId="183" formatCode="_-&quot;$&quot;* #,##0_-;\-&quot;$&quot;* #,##0_-;_-&quot;$&quot;* &quot;-&quot;_-;_-@_-"/>
    <numFmt numFmtId="184" formatCode="yyyy\-mm\-dd"/>
    <numFmt numFmtId="185" formatCode="#,##0.000"/>
    <numFmt numFmtId="186" formatCode="\$#,##0;\(\$#,##0\)"/>
    <numFmt numFmtId="187" formatCode="0.000_);[Red]\(0.000\)"/>
    <numFmt numFmtId="188" formatCode="#,##0.0000"/>
    <numFmt numFmtId="189" formatCode="&quot;$&quot;#,##0;\-&quot;$&quot;#,##0"/>
    <numFmt numFmtId="190" formatCode="%#.00"/>
    <numFmt numFmtId="191" formatCode="#0.00%"/>
    <numFmt numFmtId="192" formatCode="0.0"/>
    <numFmt numFmtId="193" formatCode="0.0_ "/>
    <numFmt numFmtId="194" formatCode="#,##0_ "/>
    <numFmt numFmtId="195" formatCode="#0.00"/>
    <numFmt numFmtId="196" formatCode="#,##0.00_ "/>
    <numFmt numFmtId="197" formatCode="0.00_ "/>
    <numFmt numFmtId="198" formatCode="0.00_);[Red]\(0.00\)"/>
    <numFmt numFmtId="199" formatCode="0_ "/>
    <numFmt numFmtId="200" formatCode="#,##0.0000_ "/>
    <numFmt numFmtId="201" formatCode="#,##0.0_);[Red]\(#,##0.0\)"/>
    <numFmt numFmtId="202" formatCode="0_);[Red]\(0\)"/>
    <numFmt numFmtId="203" formatCode="#,##0_);[Red]\(#,##0\)"/>
  </numFmts>
  <fonts count="10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1"/>
      <color indexed="8"/>
      <name val="宋体"/>
      <charset val="1"/>
      <scheme val="minor"/>
    </font>
    <font>
      <b/>
      <sz val="20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b/>
      <sz val="10"/>
      <name val="SimSun"/>
      <charset val="134"/>
    </font>
    <font>
      <b/>
      <sz val="15"/>
      <name val="微软雅黑"/>
      <charset val="134"/>
    </font>
    <font>
      <sz val="11"/>
      <name val="宋体"/>
      <charset val="134"/>
    </font>
    <font>
      <sz val="12"/>
      <name val="黑体"/>
      <charset val="134"/>
    </font>
    <font>
      <sz val="10"/>
      <name val="黑体"/>
      <charset val="134"/>
    </font>
    <font>
      <b/>
      <sz val="12"/>
      <name val="宋体"/>
      <charset val="134"/>
    </font>
    <font>
      <sz val="14"/>
      <name val="黑体"/>
      <charset val="134"/>
    </font>
    <font>
      <sz val="10"/>
      <name val="仿宋_GB2312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2"/>
      <color rgb="FFFF0000"/>
      <name val="黑体"/>
      <charset val="134"/>
    </font>
    <font>
      <sz val="14"/>
      <name val="仿宋_GB2312"/>
      <charset val="134"/>
    </font>
    <font>
      <b/>
      <sz val="12"/>
      <name val="黑体"/>
      <charset val="134"/>
    </font>
    <font>
      <sz val="14"/>
      <color rgb="FFFF0000"/>
      <name val="黑体"/>
      <charset val="134"/>
    </font>
    <font>
      <sz val="10"/>
      <name val="宋体"/>
      <charset val="134"/>
      <scheme val="minor"/>
    </font>
    <font>
      <sz val="14"/>
      <color rgb="FFFF0000"/>
      <name val="仿宋_GB2312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6"/>
      <name val="黑体"/>
      <charset val="134"/>
    </font>
    <font>
      <sz val="10"/>
      <color indexed="0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20"/>
      <name val="宋体"/>
      <charset val="134"/>
    </font>
    <font>
      <sz val="12"/>
      <color theme="1"/>
      <name val="黑体"/>
      <charset val="134"/>
    </font>
    <font>
      <sz val="20"/>
      <color theme="1"/>
      <name val="黑体"/>
      <charset val="134"/>
    </font>
    <font>
      <b/>
      <sz val="16"/>
      <color theme="1"/>
      <name val="黑体"/>
      <charset val="134"/>
    </font>
    <font>
      <sz val="14"/>
      <color theme="1"/>
      <name val="仿宋_GB2312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2"/>
      <color indexed="10"/>
      <name val="宋体"/>
      <charset val="134"/>
    </font>
    <font>
      <sz val="18"/>
      <name val="黑体"/>
      <charset val="134"/>
    </font>
    <font>
      <b/>
      <sz val="12"/>
      <name val="Arial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"/>
      <color indexed="8"/>
      <name val="Courier"/>
      <charset val="134"/>
    </font>
    <font>
      <sz val="1"/>
      <color indexed="0"/>
      <name val="Courier"/>
      <charset val="134"/>
    </font>
    <font>
      <sz val="1"/>
      <color indexed="16"/>
      <name val="Courier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ＭＳ Ｐゴシック"/>
      <charset val="134"/>
    </font>
    <font>
      <sz val="12"/>
      <name val="Arial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2"/>
      <name val="Times New Roman"/>
      <charset val="134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sz val="12"/>
      <color indexed="9"/>
      <name val="宋体"/>
      <charset val="134"/>
    </font>
    <font>
      <sz val="12"/>
      <color indexed="16"/>
      <name val="宋体"/>
      <charset val="134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8"/>
      <name val="Arial"/>
      <charset val="134"/>
    </font>
    <font>
      <b/>
      <sz val="11"/>
      <color rgb="FFFFFFFF"/>
      <name val="宋体"/>
      <charset val="0"/>
      <scheme val="minor"/>
    </font>
    <font>
      <sz val="1"/>
      <color indexed="18"/>
      <name val="Courier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17"/>
      <name val="宋体"/>
      <charset val="134"/>
    </font>
    <font>
      <sz val="10"/>
      <name val="Times New Roman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MS Sans Serif"/>
      <charset val="134"/>
    </font>
    <font>
      <sz val="12"/>
      <name val="官帕眉"/>
      <charset val="134"/>
    </font>
    <font>
      <b/>
      <sz val="11"/>
      <color theme="1"/>
      <name val="宋体"/>
      <charset val="0"/>
      <scheme val="minor"/>
    </font>
    <font>
      <sz val="12"/>
      <name val="바탕체"/>
      <charset val="134"/>
    </font>
    <font>
      <b/>
      <sz val="11"/>
      <color rgb="FF3F3F3F"/>
      <name val="宋体"/>
      <charset val="0"/>
      <scheme val="minor"/>
    </font>
    <font>
      <b/>
      <sz val="12"/>
      <color indexed="8"/>
      <name val="宋体"/>
      <charset val="134"/>
    </font>
    <font>
      <sz val="12"/>
      <name val="Helv"/>
      <charset val="134"/>
    </font>
    <font>
      <sz val="8"/>
      <name val="Times New Roman"/>
      <charset val="134"/>
    </font>
    <font>
      <sz val="12"/>
      <name val="Courier"/>
      <charset val="134"/>
    </font>
    <font>
      <sz val="10"/>
      <color indexed="8"/>
      <name val="Arial"/>
      <charset val="134"/>
    </font>
    <font>
      <sz val="7"/>
      <name val="Small Fonts"/>
      <charset val="134"/>
    </font>
    <font>
      <sz val="11"/>
      <color indexed="20"/>
      <name val="微软雅黑"/>
      <charset val="134"/>
    </font>
    <font>
      <b/>
      <sz val="18"/>
      <name val="Arial"/>
      <charset val="134"/>
    </font>
    <font>
      <b/>
      <i/>
      <sz val="16"/>
      <name val="Helv"/>
      <charset val="134"/>
    </font>
    <font>
      <b/>
      <sz val="18"/>
      <color indexed="62"/>
      <name val="宋体"/>
      <charset val="134"/>
    </font>
    <font>
      <sz val="11"/>
      <color indexed="17"/>
      <name val="微软雅黑"/>
      <charset val="134"/>
    </font>
    <font>
      <sz val="11"/>
      <color indexed="10"/>
      <name val="宋体"/>
      <charset val="134"/>
    </font>
    <font>
      <b/>
      <sz val="14"/>
      <name val="宋体"/>
      <charset val="134"/>
    </font>
    <font>
      <sz val="10"/>
      <name val="Tahoma"/>
      <charset val="134"/>
    </font>
    <font>
      <sz val="9"/>
      <name val="Tahoma"/>
      <charset val="134"/>
    </font>
    <font>
      <b/>
      <sz val="9"/>
      <name val="Tahoma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</fonts>
  <fills count="8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99CCFF"/>
        <bgColor rgb="FF99CCFF"/>
      </patternFill>
    </fill>
    <fill>
      <patternFill patternType="solid">
        <fgColor rgb="FFF0F0F0"/>
        <bgColor rgb="FFF0F0F0"/>
      </patternFill>
    </fill>
    <fill>
      <patternFill patternType="solid">
        <fgColor rgb="FFFFFFFF"/>
        <bgColor rgb="FFFFFFFF"/>
      </patternFill>
    </fill>
    <fill>
      <patternFill patternType="solid">
        <fgColor rgb="FFF4F4F4"/>
        <bgColor rgb="FFF4F4F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5"/>
        <bgColor indexed="25"/>
      </patternFill>
    </fill>
    <fill>
      <patternFill patternType="solid">
        <fgColor indexed="2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2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07">
    <xf numFmtId="0" fontId="0" fillId="0" borderId="0">
      <alignment vertical="center"/>
    </xf>
    <xf numFmtId="10" fontId="70" fillId="10" borderId="2" applyNumberFormat="0" applyBorder="0" applyAlignment="0" applyProtection="0"/>
    <xf numFmtId="177" fontId="50" fillId="0" borderId="0">
      <protection locked="0"/>
    </xf>
    <xf numFmtId="177" fontId="50" fillId="0" borderId="0">
      <protection locked="0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5" fillId="25" borderId="0" applyNumberFormat="0" applyBorder="0" applyAlignment="0" applyProtection="0"/>
    <xf numFmtId="4" fontId="48" fillId="0" borderId="0">
      <protection locked="0"/>
    </xf>
    <xf numFmtId="0" fontId="59" fillId="42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78" fillId="46" borderId="25" applyNumberFormat="0" applyAlignment="0" applyProtection="0">
      <alignment vertical="center"/>
    </xf>
    <xf numFmtId="177" fontId="50" fillId="0" borderId="0">
      <protection locked="0"/>
    </xf>
    <xf numFmtId="41" fontId="0" fillId="0" borderId="0" applyFont="0" applyFill="0" applyBorder="0" applyAlignment="0" applyProtection="0">
      <alignment vertical="center"/>
    </xf>
    <xf numFmtId="0" fontId="43" fillId="37" borderId="0" applyNumberFormat="0" applyBorder="0" applyAlignment="0" applyProtection="0"/>
    <xf numFmtId="0" fontId="58" fillId="23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7" fontId="50" fillId="0" borderId="0">
      <protection locked="0"/>
    </xf>
    <xf numFmtId="0" fontId="52" fillId="5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4" fillId="56" borderId="0" applyNumberFormat="0" applyBorder="0" applyAlignment="0" applyProtection="0"/>
    <xf numFmtId="0" fontId="46" fillId="3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72" fillId="0" borderId="0">
      <protection locked="0"/>
    </xf>
    <xf numFmtId="177" fontId="48" fillId="0" borderId="0">
      <protection locked="0"/>
    </xf>
    <xf numFmtId="177" fontId="49" fillId="0" borderId="0">
      <protection locked="0"/>
    </xf>
    <xf numFmtId="0" fontId="64" fillId="50" borderId="0" applyNumberFormat="0" applyBorder="0" applyAlignment="0" applyProtection="0"/>
    <xf numFmtId="0" fontId="74" fillId="0" borderId="0" applyNumberFormat="0" applyFill="0" applyBorder="0" applyAlignment="0" applyProtection="0">
      <alignment vertical="center"/>
    </xf>
    <xf numFmtId="177" fontId="49" fillId="0" borderId="0">
      <protection locked="0"/>
    </xf>
    <xf numFmtId="177" fontId="50" fillId="0" borderId="0">
      <protection locked="0"/>
    </xf>
    <xf numFmtId="0" fontId="5" fillId="0" borderId="0">
      <alignment vertical="center"/>
    </xf>
    <xf numFmtId="177" fontId="48" fillId="0" borderId="0">
      <protection locked="0"/>
    </xf>
    <xf numFmtId="0" fontId="0" fillId="31" borderId="22" applyNumberFormat="0" applyFont="0" applyAlignment="0" applyProtection="0">
      <alignment vertical="center"/>
    </xf>
    <xf numFmtId="0" fontId="75" fillId="25" borderId="0" applyNumberFormat="0" applyBorder="0" applyAlignment="0" applyProtection="0"/>
    <xf numFmtId="177" fontId="48" fillId="0" borderId="0">
      <protection locked="0"/>
    </xf>
    <xf numFmtId="0" fontId="46" fillId="32" borderId="0" applyNumberFormat="0" applyBorder="0" applyAlignment="0" applyProtection="0">
      <alignment vertical="center"/>
    </xf>
    <xf numFmtId="177" fontId="50" fillId="0" borderId="0">
      <protection locked="0"/>
    </xf>
    <xf numFmtId="0" fontId="4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177" fontId="49" fillId="0" borderId="0">
      <protection locked="0"/>
    </xf>
    <xf numFmtId="0" fontId="5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7" fontId="48" fillId="0" borderId="0">
      <protection locked="0"/>
    </xf>
    <xf numFmtId="0" fontId="73" fillId="0" borderId="0" applyNumberFormat="0" applyFill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83" fillId="44" borderId="27" applyNumberFormat="0" applyAlignment="0" applyProtection="0">
      <alignment vertical="center"/>
    </xf>
    <xf numFmtId="0" fontId="77" fillId="44" borderId="25" applyNumberFormat="0" applyAlignment="0" applyProtection="0">
      <alignment vertical="center"/>
    </xf>
    <xf numFmtId="0" fontId="71" fillId="40" borderId="24" applyNumberFormat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177" fontId="49" fillId="0" borderId="0">
      <protection locked="0"/>
    </xf>
    <xf numFmtId="177" fontId="49" fillId="0" borderId="0">
      <protection locked="0"/>
    </xf>
    <xf numFmtId="177" fontId="48" fillId="0" borderId="0">
      <protection locked="0"/>
    </xf>
    <xf numFmtId="183" fontId="68" fillId="0" borderId="0" applyFont="0" applyFill="0" applyBorder="0" applyAlignment="0" applyProtection="0"/>
    <xf numFmtId="177" fontId="72" fillId="0" borderId="0">
      <protection locked="0"/>
    </xf>
    <xf numFmtId="0" fontId="46" fillId="17" borderId="0" applyNumberFormat="0" applyBorder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81" fillId="0" borderId="26" applyNumberFormat="0" applyFill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177" fontId="49" fillId="0" borderId="0">
      <protection locked="0"/>
    </xf>
    <xf numFmtId="177" fontId="49" fillId="0" borderId="0">
      <protection locked="0"/>
    </xf>
    <xf numFmtId="177" fontId="48" fillId="0" borderId="0">
      <protection locked="0"/>
    </xf>
    <xf numFmtId="0" fontId="46" fillId="19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177" fontId="49" fillId="0" borderId="0">
      <protection locked="0"/>
    </xf>
    <xf numFmtId="0" fontId="52" fillId="45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75" fillId="25" borderId="0" applyNumberFormat="0" applyBorder="0" applyAlignment="0" applyProtection="0"/>
    <xf numFmtId="177" fontId="49" fillId="0" borderId="0">
      <protection locked="0"/>
    </xf>
    <xf numFmtId="177" fontId="49" fillId="0" borderId="0">
      <protection locked="0"/>
    </xf>
    <xf numFmtId="0" fontId="46" fillId="57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177" fontId="50" fillId="0" borderId="0">
      <protection locked="0"/>
    </xf>
    <xf numFmtId="0" fontId="52" fillId="4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2" fillId="62" borderId="0" applyNumberFormat="0" applyBorder="0" applyAlignment="0" applyProtection="0">
      <alignment vertical="center"/>
    </xf>
    <xf numFmtId="177" fontId="49" fillId="0" borderId="0">
      <protection locked="0"/>
    </xf>
    <xf numFmtId="0" fontId="46" fillId="22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52" fillId="64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177" fontId="49" fillId="0" borderId="0">
      <protection locked="0"/>
    </xf>
    <xf numFmtId="0" fontId="46" fillId="66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177" fontId="50" fillId="0" borderId="0">
      <protection locked="0"/>
    </xf>
    <xf numFmtId="177" fontId="50" fillId="0" borderId="0">
      <protection locked="0"/>
    </xf>
    <xf numFmtId="177" fontId="50" fillId="0" borderId="0">
      <protection locked="0"/>
    </xf>
    <xf numFmtId="177" fontId="50" fillId="0" borderId="0">
      <protection locked="0"/>
    </xf>
    <xf numFmtId="177" fontId="50" fillId="0" borderId="0">
      <protection locked="0"/>
    </xf>
    <xf numFmtId="177" fontId="50" fillId="0" borderId="0">
      <protection locked="0"/>
    </xf>
    <xf numFmtId="0" fontId="64" fillId="37" borderId="0" applyNumberFormat="0" applyBorder="0" applyAlignment="0" applyProtection="0"/>
    <xf numFmtId="177" fontId="50" fillId="0" borderId="0">
      <protection locked="0"/>
    </xf>
    <xf numFmtId="177" fontId="49" fillId="0" borderId="0">
      <protection locked="0"/>
    </xf>
    <xf numFmtId="177" fontId="50" fillId="0" borderId="0">
      <protection locked="0"/>
    </xf>
    <xf numFmtId="177" fontId="50" fillId="0" borderId="0">
      <protection locked="0"/>
    </xf>
    <xf numFmtId="177" fontId="49" fillId="0" borderId="0">
      <protection locked="0"/>
    </xf>
    <xf numFmtId="177" fontId="50" fillId="0" borderId="0">
      <protection locked="0"/>
    </xf>
    <xf numFmtId="177" fontId="48" fillId="0" borderId="0">
      <protection locked="0"/>
    </xf>
    <xf numFmtId="177" fontId="50" fillId="0" borderId="0">
      <protection locked="0"/>
    </xf>
    <xf numFmtId="177" fontId="48" fillId="0" borderId="0">
      <protection locked="0"/>
    </xf>
    <xf numFmtId="177" fontId="48" fillId="0" borderId="0">
      <protection locked="0"/>
    </xf>
    <xf numFmtId="177" fontId="50" fillId="0" borderId="0">
      <protection locked="0"/>
    </xf>
    <xf numFmtId="9" fontId="80" fillId="0" borderId="0" applyFont="0" applyFill="0" applyBorder="0" applyAlignment="0" applyProtection="0"/>
    <xf numFmtId="177" fontId="48" fillId="0" borderId="0">
      <protection locked="0"/>
    </xf>
    <xf numFmtId="177" fontId="48" fillId="0" borderId="0">
      <protection locked="0"/>
    </xf>
    <xf numFmtId="177" fontId="72" fillId="0" borderId="0">
      <protection locked="0"/>
    </xf>
    <xf numFmtId="0" fontId="0" fillId="0" borderId="0">
      <alignment vertical="center"/>
    </xf>
    <xf numFmtId="177" fontId="48" fillId="0" borderId="0">
      <protection locked="0"/>
    </xf>
    <xf numFmtId="177" fontId="50" fillId="0" borderId="0">
      <protection locked="0"/>
    </xf>
    <xf numFmtId="177" fontId="50" fillId="0" borderId="0">
      <protection locked="0"/>
    </xf>
    <xf numFmtId="0" fontId="82" fillId="0" borderId="0"/>
    <xf numFmtId="177" fontId="50" fillId="0" borderId="0">
      <protection locked="0"/>
    </xf>
    <xf numFmtId="177" fontId="48" fillId="0" borderId="0">
      <protection locked="0"/>
    </xf>
    <xf numFmtId="177" fontId="50" fillId="0" borderId="0">
      <protection locked="0"/>
    </xf>
    <xf numFmtId="43" fontId="76" fillId="0" borderId="0" applyFont="0" applyFill="0" applyBorder="0" applyAlignment="0" applyProtection="0"/>
    <xf numFmtId="0" fontId="64" fillId="67" borderId="0" applyNumberFormat="0" applyBorder="0" applyAlignment="0" applyProtection="0"/>
    <xf numFmtId="177" fontId="48" fillId="0" borderId="0">
      <protection locked="0"/>
    </xf>
    <xf numFmtId="177" fontId="50" fillId="0" borderId="0">
      <protection locked="0"/>
    </xf>
    <xf numFmtId="177" fontId="72" fillId="0" borderId="0">
      <protection locked="0"/>
    </xf>
    <xf numFmtId="177" fontId="48" fillId="0" borderId="0">
      <protection locked="0"/>
    </xf>
    <xf numFmtId="177" fontId="48" fillId="0" borderId="0">
      <protection locked="0"/>
    </xf>
    <xf numFmtId="0" fontId="61" fillId="0" borderId="0"/>
    <xf numFmtId="0" fontId="84" fillId="69" borderId="0" applyNumberFormat="0" applyBorder="0" applyAlignment="0" applyProtection="0"/>
    <xf numFmtId="0" fontId="61" fillId="0" borderId="0"/>
    <xf numFmtId="0" fontId="59" fillId="24" borderId="0" applyNumberFormat="0" applyBorder="0" applyAlignment="0" applyProtection="0">
      <alignment vertical="center"/>
    </xf>
    <xf numFmtId="0" fontId="66" fillId="0" borderId="0"/>
    <xf numFmtId="0" fontId="66" fillId="0" borderId="0"/>
    <xf numFmtId="0" fontId="1" fillId="0" borderId="0"/>
    <xf numFmtId="0" fontId="61" fillId="0" borderId="0"/>
    <xf numFmtId="177" fontId="48" fillId="0" borderId="0">
      <protection locked="0"/>
    </xf>
    <xf numFmtId="4" fontId="48" fillId="0" borderId="0">
      <protection locked="0"/>
    </xf>
    <xf numFmtId="177" fontId="48" fillId="0" borderId="0">
      <protection locked="0"/>
    </xf>
    <xf numFmtId="177" fontId="48" fillId="0" borderId="0">
      <protection locked="0"/>
    </xf>
    <xf numFmtId="177" fontId="48" fillId="0" borderId="0">
      <protection locked="0"/>
    </xf>
    <xf numFmtId="177" fontId="50" fillId="0" borderId="0">
      <protection locked="0"/>
    </xf>
    <xf numFmtId="177" fontId="48" fillId="0" borderId="0">
      <protection locked="0"/>
    </xf>
    <xf numFmtId="0" fontId="60" fillId="25" borderId="0" applyNumberFormat="0" applyBorder="0" applyAlignment="0" applyProtection="0">
      <alignment vertical="center"/>
    </xf>
    <xf numFmtId="177" fontId="50" fillId="0" borderId="0">
      <protection locked="0"/>
    </xf>
    <xf numFmtId="188" fontId="1" fillId="0" borderId="0" applyFont="0" applyFill="0" applyBorder="0" applyAlignment="0" applyProtection="0"/>
    <xf numFmtId="0" fontId="61" fillId="0" borderId="0"/>
    <xf numFmtId="0" fontId="62" fillId="38" borderId="0" applyNumberFormat="0" applyBorder="0" applyAlignment="0" applyProtection="0">
      <alignment vertical="center"/>
    </xf>
    <xf numFmtId="0" fontId="61" fillId="0" borderId="0"/>
    <xf numFmtId="177" fontId="50" fillId="0" borderId="0">
      <protection locked="0"/>
    </xf>
    <xf numFmtId="0" fontId="66" fillId="0" borderId="0"/>
    <xf numFmtId="177" fontId="49" fillId="0" borderId="0">
      <protection locked="0"/>
    </xf>
    <xf numFmtId="177" fontId="50" fillId="0" borderId="0">
      <protection locked="0"/>
    </xf>
    <xf numFmtId="177" fontId="50" fillId="0" borderId="0">
      <protection locked="0"/>
    </xf>
    <xf numFmtId="177" fontId="50" fillId="0" borderId="0">
      <protection locked="0"/>
    </xf>
    <xf numFmtId="177" fontId="50" fillId="0" borderId="0">
      <protection locked="0"/>
    </xf>
    <xf numFmtId="177" fontId="50" fillId="0" borderId="0">
      <protection locked="0"/>
    </xf>
    <xf numFmtId="177" fontId="50" fillId="0" borderId="0">
      <protection locked="0"/>
    </xf>
    <xf numFmtId="177" fontId="50" fillId="0" borderId="0">
      <protection locked="0"/>
    </xf>
    <xf numFmtId="177" fontId="50" fillId="0" borderId="0">
      <protection locked="0"/>
    </xf>
    <xf numFmtId="0" fontId="65" fillId="30" borderId="0" applyNumberFormat="0" applyBorder="0" applyAlignment="0" applyProtection="0"/>
    <xf numFmtId="177" fontId="50" fillId="0" borderId="0">
      <protection locked="0"/>
    </xf>
    <xf numFmtId="177" fontId="50" fillId="0" borderId="0">
      <protection locked="0"/>
    </xf>
    <xf numFmtId="0" fontId="90" fillId="26" borderId="0" applyNumberFormat="0" applyBorder="0" applyAlignment="0" applyProtection="0">
      <alignment vertical="center"/>
    </xf>
    <xf numFmtId="0" fontId="61" fillId="0" borderId="0"/>
    <xf numFmtId="177" fontId="50" fillId="0" borderId="0">
      <protection locked="0"/>
    </xf>
    <xf numFmtId="0" fontId="61" fillId="0" borderId="0"/>
    <xf numFmtId="177" fontId="49" fillId="0" borderId="0">
      <protection locked="0"/>
    </xf>
    <xf numFmtId="177" fontId="49" fillId="0" borderId="0">
      <protection locked="0"/>
    </xf>
    <xf numFmtId="177" fontId="48" fillId="0" borderId="0">
      <protection locked="0"/>
    </xf>
    <xf numFmtId="177" fontId="48" fillId="0" borderId="0">
      <protection locked="0"/>
    </xf>
    <xf numFmtId="177" fontId="49" fillId="0" borderId="0">
      <protection locked="0"/>
    </xf>
    <xf numFmtId="0" fontId="43" fillId="73" borderId="0" applyNumberFormat="0" applyBorder="0" applyAlignment="0" applyProtection="0"/>
    <xf numFmtId="177" fontId="49" fillId="0" borderId="0">
      <protection locked="0"/>
    </xf>
    <xf numFmtId="177" fontId="48" fillId="0" borderId="0">
      <protection locked="0"/>
    </xf>
    <xf numFmtId="177" fontId="50" fillId="0" borderId="0">
      <protection locked="0"/>
    </xf>
    <xf numFmtId="0" fontId="86" fillId="0" borderId="0"/>
    <xf numFmtId="177" fontId="50" fillId="0" borderId="0">
      <protection locked="0"/>
    </xf>
    <xf numFmtId="177" fontId="50" fillId="0" borderId="0">
      <protection locked="0"/>
    </xf>
    <xf numFmtId="0" fontId="62" fillId="26" borderId="0" applyNumberFormat="0" applyBorder="0" applyAlignment="0" applyProtection="0">
      <alignment vertical="center"/>
    </xf>
    <xf numFmtId="177" fontId="50" fillId="0" borderId="0">
      <protection locked="0"/>
    </xf>
    <xf numFmtId="177" fontId="48" fillId="0" borderId="0">
      <protection locked="0"/>
    </xf>
    <xf numFmtId="0" fontId="0" fillId="0" borderId="0">
      <alignment vertical="center"/>
    </xf>
    <xf numFmtId="177" fontId="48" fillId="0" borderId="0">
      <protection locked="0"/>
    </xf>
    <xf numFmtId="177" fontId="48" fillId="0" borderId="0">
      <protection locked="0"/>
    </xf>
    <xf numFmtId="177" fontId="48" fillId="0" borderId="0">
      <protection locked="0"/>
    </xf>
    <xf numFmtId="0" fontId="1" fillId="0" borderId="0"/>
    <xf numFmtId="0" fontId="65" fillId="30" borderId="0" applyNumberFormat="0" applyBorder="0" applyAlignment="0" applyProtection="0"/>
    <xf numFmtId="177" fontId="48" fillId="0" borderId="0">
      <protection locked="0"/>
    </xf>
    <xf numFmtId="177" fontId="48" fillId="0" borderId="0">
      <protection locked="0"/>
    </xf>
    <xf numFmtId="0" fontId="91" fillId="0" borderId="0" applyProtection="0"/>
    <xf numFmtId="177" fontId="48" fillId="0" borderId="0">
      <protection locked="0"/>
    </xf>
    <xf numFmtId="177" fontId="49" fillId="0" borderId="0">
      <protection locked="0"/>
    </xf>
    <xf numFmtId="177" fontId="48" fillId="0" borderId="0">
      <protection locked="0"/>
    </xf>
    <xf numFmtId="1" fontId="68" fillId="0" borderId="0"/>
    <xf numFmtId="177" fontId="50" fillId="0" borderId="0">
      <protection locked="0"/>
    </xf>
    <xf numFmtId="177" fontId="49" fillId="0" borderId="0">
      <protection locked="0"/>
    </xf>
    <xf numFmtId="177" fontId="49" fillId="0" borderId="0">
      <protection locked="0"/>
    </xf>
    <xf numFmtId="177" fontId="49" fillId="0" borderId="0">
      <protection locked="0"/>
    </xf>
    <xf numFmtId="177" fontId="72" fillId="0" borderId="0">
      <protection locked="0"/>
    </xf>
    <xf numFmtId="0" fontId="44" fillId="38" borderId="0" applyNumberFormat="0" applyBorder="0" applyAlignment="0" applyProtection="0">
      <alignment vertical="center"/>
    </xf>
    <xf numFmtId="0" fontId="59" fillId="76" borderId="0" applyNumberFormat="0" applyBorder="0" applyAlignment="0" applyProtection="0">
      <alignment vertical="center"/>
    </xf>
    <xf numFmtId="177" fontId="48" fillId="0" borderId="0">
      <protection locked="0"/>
    </xf>
    <xf numFmtId="0" fontId="44" fillId="16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177" fontId="48" fillId="0" borderId="0">
      <protection locked="0"/>
    </xf>
    <xf numFmtId="0" fontId="43" fillId="15" borderId="0" applyNumberFormat="0" applyBorder="0" applyAlignment="0" applyProtection="0"/>
    <xf numFmtId="0" fontId="44" fillId="77" borderId="0" applyNumberFormat="0" applyBorder="0" applyAlignment="0" applyProtection="0">
      <alignment vertical="center"/>
    </xf>
    <xf numFmtId="177" fontId="50" fillId="0" borderId="0">
      <protection locked="0"/>
    </xf>
    <xf numFmtId="0" fontId="64" fillId="74" borderId="0" applyNumberFormat="0" applyBorder="0" applyAlignment="0" applyProtection="0"/>
    <xf numFmtId="177" fontId="50" fillId="0" borderId="0">
      <protection locked="0"/>
    </xf>
    <xf numFmtId="177" fontId="48" fillId="0" borderId="0">
      <protection locked="0"/>
    </xf>
    <xf numFmtId="177" fontId="50" fillId="0" borderId="0">
      <protection locked="0"/>
    </xf>
    <xf numFmtId="0" fontId="1" fillId="0" borderId="0"/>
    <xf numFmtId="177" fontId="50" fillId="0" borderId="0">
      <protection locked="0"/>
    </xf>
    <xf numFmtId="177" fontId="50" fillId="0" borderId="0">
      <protection locked="0"/>
    </xf>
    <xf numFmtId="177" fontId="72" fillId="0" borderId="0">
      <protection locked="0"/>
    </xf>
    <xf numFmtId="177" fontId="50" fillId="0" borderId="0">
      <protection locked="0"/>
    </xf>
    <xf numFmtId="177" fontId="48" fillId="0" borderId="0">
      <protection locked="0"/>
    </xf>
    <xf numFmtId="177" fontId="50" fillId="0" borderId="0">
      <protection locked="0"/>
    </xf>
    <xf numFmtId="177" fontId="49" fillId="0" borderId="0">
      <protection locked="0"/>
    </xf>
    <xf numFmtId="177" fontId="48" fillId="0" borderId="0">
      <protection locked="0"/>
    </xf>
    <xf numFmtId="177" fontId="49" fillId="0" borderId="0">
      <protection locked="0"/>
    </xf>
    <xf numFmtId="0" fontId="44" fillId="1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71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59" fillId="70" borderId="0" applyNumberFormat="0" applyBorder="0" applyAlignment="0" applyProtection="0">
      <alignment vertical="center"/>
    </xf>
    <xf numFmtId="0" fontId="59" fillId="71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64" fillId="52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64" fillId="47" borderId="0" applyNumberFormat="0" applyBorder="0" applyAlignment="0" applyProtection="0"/>
    <xf numFmtId="0" fontId="64" fillId="29" borderId="0" applyNumberFormat="0" applyBorder="0" applyAlignment="0" applyProtection="0"/>
    <xf numFmtId="177" fontId="49" fillId="0" borderId="0">
      <protection locked="0"/>
    </xf>
    <xf numFmtId="177" fontId="49" fillId="0" borderId="0">
      <protection locked="0"/>
    </xf>
    <xf numFmtId="0" fontId="64" fillId="75" borderId="0" applyNumberFormat="0" applyBorder="0" applyAlignment="0" applyProtection="0"/>
    <xf numFmtId="0" fontId="64" fillId="56" borderId="0" applyNumberFormat="0" applyBorder="0" applyAlignment="0" applyProtection="0"/>
    <xf numFmtId="0" fontId="43" fillId="15" borderId="0" applyNumberFormat="0" applyBorder="0" applyAlignment="0" applyProtection="0"/>
    <xf numFmtId="0" fontId="43" fillId="58" borderId="0" applyNumberFormat="0" applyBorder="0" applyAlignment="0" applyProtection="0"/>
    <xf numFmtId="0" fontId="64" fillId="52" borderId="0" applyNumberFormat="0" applyBorder="0" applyAlignment="0" applyProtection="0"/>
    <xf numFmtId="0" fontId="43" fillId="41" borderId="0" applyNumberFormat="0" applyBorder="0" applyAlignment="0" applyProtection="0"/>
    <xf numFmtId="0" fontId="75" fillId="58" borderId="0" applyNumberFormat="0" applyBorder="0" applyAlignment="0" applyProtection="0"/>
    <xf numFmtId="0" fontId="43" fillId="37" borderId="0" applyNumberFormat="0" applyBorder="0" applyAlignment="0" applyProtection="0"/>
    <xf numFmtId="0" fontId="64" fillId="37" borderId="0" applyNumberFormat="0" applyBorder="0" applyAlignment="0" applyProtection="0"/>
    <xf numFmtId="0" fontId="64" fillId="29" borderId="0" applyNumberFormat="0" applyBorder="0" applyAlignment="0" applyProtection="0"/>
    <xf numFmtId="0" fontId="64" fillId="34" borderId="0" applyNumberFormat="0" applyBorder="0" applyAlignment="0" applyProtection="0"/>
    <xf numFmtId="0" fontId="43" fillId="72" borderId="0" applyNumberFormat="0" applyBorder="0" applyAlignment="0" applyProtection="0"/>
    <xf numFmtId="0" fontId="43" fillId="41" borderId="0" applyNumberFormat="0" applyBorder="0" applyAlignment="0" applyProtection="0"/>
    <xf numFmtId="0" fontId="64" fillId="47" borderId="0" applyNumberFormat="0" applyBorder="0" applyAlignment="0" applyProtection="0"/>
    <xf numFmtId="0" fontId="64" fillId="49" borderId="0" applyNumberFormat="0" applyBorder="0" applyAlignment="0" applyProtection="0"/>
    <xf numFmtId="0" fontId="64" fillId="63" borderId="0" applyNumberFormat="0" applyBorder="0" applyAlignment="0" applyProtection="0"/>
    <xf numFmtId="0" fontId="60" fillId="25" borderId="0" applyNumberFormat="0" applyBorder="0" applyAlignment="0" applyProtection="0">
      <alignment vertical="center"/>
    </xf>
    <xf numFmtId="177" fontId="48" fillId="0" borderId="0">
      <protection locked="0"/>
    </xf>
    <xf numFmtId="177" fontId="48" fillId="0" borderId="0">
      <protection locked="0"/>
    </xf>
    <xf numFmtId="0" fontId="43" fillId="15" borderId="0" applyNumberFormat="0" applyBorder="0" applyAlignment="0" applyProtection="0"/>
    <xf numFmtId="0" fontId="64" fillId="73" borderId="0" applyNumberFormat="0" applyBorder="0" applyAlignment="0" applyProtection="0"/>
    <xf numFmtId="177" fontId="49" fillId="0" borderId="0">
      <protection locked="0"/>
    </xf>
    <xf numFmtId="177" fontId="49" fillId="0" borderId="0">
      <protection locked="0"/>
    </xf>
    <xf numFmtId="177" fontId="72" fillId="0" borderId="0">
      <protection locked="0"/>
    </xf>
    <xf numFmtId="177" fontId="72" fillId="0" borderId="0">
      <protection locked="0"/>
    </xf>
    <xf numFmtId="0" fontId="90" fillId="26" borderId="0" applyNumberFormat="0" applyBorder="0" applyAlignment="0" applyProtection="0">
      <alignment vertical="center"/>
    </xf>
    <xf numFmtId="177" fontId="72" fillId="0" borderId="0">
      <protection locked="0"/>
    </xf>
    <xf numFmtId="0" fontId="53" fillId="0" borderId="0" applyFont="0" applyFill="0" applyBorder="0" applyAlignment="0" applyProtection="0"/>
    <xf numFmtId="0" fontId="87" fillId="0" borderId="0"/>
    <xf numFmtId="0" fontId="62" fillId="26" borderId="0" applyNumberFormat="0" applyBorder="0" applyAlignment="0" applyProtection="0">
      <alignment vertical="center"/>
    </xf>
    <xf numFmtId="177" fontId="72" fillId="0" borderId="0">
      <protection locked="0"/>
    </xf>
    <xf numFmtId="177" fontId="49" fillId="0" borderId="0">
      <protection locked="0"/>
    </xf>
    <xf numFmtId="177" fontId="49" fillId="0" borderId="0">
      <protection locked="0"/>
    </xf>
    <xf numFmtId="182" fontId="88" fillId="0" borderId="0" applyFill="0" applyBorder="0" applyAlignment="0"/>
    <xf numFmtId="177" fontId="48" fillId="0" borderId="0">
      <protection locked="0"/>
    </xf>
    <xf numFmtId="177" fontId="48" fillId="0" borderId="0">
      <protection locked="0"/>
    </xf>
    <xf numFmtId="0" fontId="79" fillId="0" borderId="0" applyNumberFormat="0" applyFill="0" applyBorder="0" applyAlignment="0" applyProtection="0"/>
    <xf numFmtId="41" fontId="68" fillId="0" borderId="0" applyFont="0" applyFill="0" applyBorder="0" applyAlignment="0" applyProtection="0"/>
    <xf numFmtId="0" fontId="53" fillId="0" borderId="0" applyFont="0" applyFill="0" applyBorder="0" applyAlignment="0" applyProtection="0"/>
    <xf numFmtId="180" fontId="76" fillId="0" borderId="0"/>
    <xf numFmtId="178" fontId="48" fillId="0" borderId="0">
      <protection locked="0"/>
    </xf>
    <xf numFmtId="0" fontId="59" fillId="24" borderId="0" applyNumberFormat="0" applyBorder="0" applyAlignment="0" applyProtection="0">
      <alignment vertical="center"/>
    </xf>
    <xf numFmtId="178" fontId="48" fillId="0" borderId="0">
      <protection locked="0"/>
    </xf>
    <xf numFmtId="181" fontId="76" fillId="0" borderId="0"/>
    <xf numFmtId="177" fontId="72" fillId="0" borderId="0">
      <protection locked="0"/>
    </xf>
    <xf numFmtId="0" fontId="54" fillId="0" borderId="0" applyProtection="0"/>
    <xf numFmtId="186" fontId="76" fillId="0" borderId="0"/>
    <xf numFmtId="177" fontId="48" fillId="0" borderId="0">
      <protection locked="0"/>
    </xf>
    <xf numFmtId="2" fontId="54" fillId="0" borderId="0" applyProtection="0"/>
    <xf numFmtId="38" fontId="70" fillId="36" borderId="0" applyNumberFormat="0" applyBorder="0" applyAlignment="0" applyProtection="0"/>
    <xf numFmtId="177" fontId="49" fillId="0" borderId="0">
      <protection locked="0"/>
    </xf>
    <xf numFmtId="0" fontId="42" fillId="0" borderId="19" applyNumberFormat="0" applyAlignment="0" applyProtection="0">
      <alignment horizontal="left" vertical="center"/>
    </xf>
    <xf numFmtId="0" fontId="42" fillId="0" borderId="17">
      <alignment horizontal="left" vertical="center"/>
    </xf>
    <xf numFmtId="0" fontId="42" fillId="0" borderId="0" applyProtection="0"/>
    <xf numFmtId="37" fontId="89" fillId="0" borderId="0"/>
    <xf numFmtId="0" fontId="85" fillId="0" borderId="0"/>
    <xf numFmtId="177" fontId="72" fillId="0" borderId="0">
      <protection locked="0"/>
    </xf>
    <xf numFmtId="0" fontId="92" fillId="0" borderId="0"/>
    <xf numFmtId="190" fontId="48" fillId="0" borderId="0">
      <protection locked="0"/>
    </xf>
    <xf numFmtId="177" fontId="49" fillId="0" borderId="0">
      <protection locked="0"/>
    </xf>
    <xf numFmtId="10" fontId="6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54" fillId="0" borderId="28" applyProtection="0"/>
    <xf numFmtId="177" fontId="48" fillId="0" borderId="0">
      <protection locked="0"/>
    </xf>
    <xf numFmtId="0" fontId="1" fillId="0" borderId="0"/>
    <xf numFmtId="177" fontId="48" fillId="0" borderId="0">
      <protection locked="0"/>
    </xf>
    <xf numFmtId="177" fontId="48" fillId="0" borderId="0">
      <protection locked="0"/>
    </xf>
    <xf numFmtId="177" fontId="49" fillId="0" borderId="0">
      <protection locked="0"/>
    </xf>
    <xf numFmtId="177" fontId="48" fillId="0" borderId="0">
      <protection locked="0"/>
    </xf>
    <xf numFmtId="177" fontId="48" fillId="0" borderId="0">
      <protection locked="0"/>
    </xf>
    <xf numFmtId="177" fontId="48" fillId="0" borderId="0">
      <protection locked="0"/>
    </xf>
    <xf numFmtId="177" fontId="48" fillId="0" borderId="0">
      <protection locked="0"/>
    </xf>
    <xf numFmtId="177" fontId="48" fillId="0" borderId="0">
      <protection locked="0"/>
    </xf>
    <xf numFmtId="0" fontId="1" fillId="0" borderId="0">
      <alignment vertical="center"/>
    </xf>
    <xf numFmtId="177" fontId="48" fillId="0" borderId="0">
      <protection locked="0"/>
    </xf>
    <xf numFmtId="177" fontId="48" fillId="0" borderId="0">
      <protection locked="0"/>
    </xf>
    <xf numFmtId="0" fontId="1" fillId="0" borderId="0"/>
    <xf numFmtId="177" fontId="48" fillId="0" borderId="0">
      <protection locked="0"/>
    </xf>
    <xf numFmtId="177" fontId="48" fillId="0" borderId="0">
      <protection locked="0"/>
    </xf>
    <xf numFmtId="0" fontId="1" fillId="0" borderId="0"/>
    <xf numFmtId="177" fontId="48" fillId="0" borderId="0">
      <protection locked="0"/>
    </xf>
    <xf numFmtId="177" fontId="48" fillId="0" borderId="0">
      <protection locked="0"/>
    </xf>
    <xf numFmtId="0" fontId="62" fillId="26" borderId="0" applyNumberFormat="0" applyBorder="0" applyAlignment="0" applyProtection="0">
      <alignment vertical="center"/>
    </xf>
    <xf numFmtId="177" fontId="48" fillId="0" borderId="0">
      <protection locked="0"/>
    </xf>
    <xf numFmtId="177" fontId="48" fillId="0" borderId="0">
      <protection locked="0"/>
    </xf>
    <xf numFmtId="177" fontId="48" fillId="0" borderId="0">
      <protection locked="0"/>
    </xf>
    <xf numFmtId="177" fontId="48" fillId="0" borderId="0">
      <protection locked="0"/>
    </xf>
    <xf numFmtId="177" fontId="48" fillId="0" borderId="0">
      <protection locked="0"/>
    </xf>
    <xf numFmtId="177" fontId="48" fillId="0" borderId="0">
      <protection locked="0"/>
    </xf>
    <xf numFmtId="177" fontId="48" fillId="0" borderId="0">
      <protection locked="0"/>
    </xf>
    <xf numFmtId="177" fontId="49" fillId="0" borderId="0">
      <protection locked="0"/>
    </xf>
    <xf numFmtId="177" fontId="49" fillId="0" borderId="0">
      <protection locked="0"/>
    </xf>
    <xf numFmtId="177" fontId="49" fillId="0" borderId="0">
      <protection locked="0"/>
    </xf>
    <xf numFmtId="177" fontId="49" fillId="0" borderId="0">
      <protection locked="0"/>
    </xf>
    <xf numFmtId="177" fontId="49" fillId="0" borderId="0">
      <protection locked="0"/>
    </xf>
    <xf numFmtId="9" fontId="1" fillId="0" borderId="0" applyFont="0" applyFill="0" applyBorder="0" applyAlignment="0" applyProtection="0">
      <alignment vertical="center"/>
    </xf>
    <xf numFmtId="0" fontId="93" fillId="0" borderId="0" applyNumberFormat="0" applyFill="0" applyBorder="0" applyAlignment="0" applyProtection="0"/>
    <xf numFmtId="0" fontId="65" fillId="26" borderId="0" applyNumberFormat="0" applyBorder="0" applyAlignment="0" applyProtection="0"/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1" fontId="11" fillId="0" borderId="2">
      <alignment vertical="center"/>
      <protection locked="0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/>
    <xf numFmtId="0" fontId="94" fillId="25" borderId="0" applyNumberFormat="0" applyBorder="0" applyAlignment="0" applyProtection="0">
      <alignment vertical="center"/>
    </xf>
    <xf numFmtId="0" fontId="65" fillId="30" borderId="0" applyNumberFormat="0" applyBorder="0" applyAlignment="0" applyProtection="0"/>
    <xf numFmtId="0" fontId="65" fillId="26" borderId="0" applyNumberFormat="0" applyBorder="0" applyAlignment="0" applyProtection="0"/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38" fontId="53" fillId="0" borderId="0" applyFont="0" applyFill="0" applyBorder="0" applyAlignment="0" applyProtection="0"/>
    <xf numFmtId="0" fontId="59" fillId="80" borderId="0" applyNumberFormat="0" applyBorder="0" applyAlignment="0" applyProtection="0">
      <alignment vertical="center"/>
    </xf>
    <xf numFmtId="177" fontId="49" fillId="0" borderId="0">
      <protection locked="0"/>
    </xf>
    <xf numFmtId="0" fontId="3" fillId="0" borderId="0"/>
    <xf numFmtId="0" fontId="1" fillId="0" borderId="0"/>
    <xf numFmtId="0" fontId="84" fillId="81" borderId="0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66" fillId="0" borderId="0"/>
    <xf numFmtId="0" fontId="3" fillId="0" borderId="0"/>
    <xf numFmtId="177" fontId="49" fillId="0" borderId="0">
      <protection locked="0"/>
    </xf>
    <xf numFmtId="0" fontId="44" fillId="0" borderId="0">
      <alignment vertical="center"/>
    </xf>
    <xf numFmtId="0" fontId="94" fillId="25" borderId="0" applyNumberFormat="0" applyBorder="0" applyAlignment="0" applyProtection="0">
      <alignment vertical="center"/>
    </xf>
    <xf numFmtId="0" fontId="75" fillId="58" borderId="0" applyNumberFormat="0" applyBorder="0" applyAlignment="0" applyProtection="0"/>
    <xf numFmtId="0" fontId="60" fillId="25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75" fillId="58" borderId="0" applyNumberFormat="0" applyBorder="0" applyAlignment="0" applyProtection="0"/>
    <xf numFmtId="0" fontId="60" fillId="25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177" fontId="49" fillId="0" borderId="0">
      <protection locked="0"/>
    </xf>
    <xf numFmtId="179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77" fontId="48" fillId="0" borderId="0">
      <protection locked="0"/>
    </xf>
    <xf numFmtId="177" fontId="50" fillId="0" borderId="0">
      <protection locked="0"/>
    </xf>
    <xf numFmtId="177" fontId="50" fillId="0" borderId="0">
      <protection locked="0"/>
    </xf>
    <xf numFmtId="177" fontId="50" fillId="0" borderId="0">
      <protection locked="0"/>
    </xf>
    <xf numFmtId="177" fontId="50" fillId="0" borderId="0">
      <protection locked="0"/>
    </xf>
    <xf numFmtId="177" fontId="48" fillId="0" borderId="0">
      <protection locked="0"/>
    </xf>
    <xf numFmtId="177" fontId="49" fillId="0" borderId="0">
      <protection locked="0"/>
    </xf>
    <xf numFmtId="0" fontId="6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0" fillId="0" borderId="0"/>
    <xf numFmtId="0" fontId="84" fillId="78" borderId="0" applyNumberFormat="0" applyBorder="0" applyAlignment="0" applyProtection="0"/>
    <xf numFmtId="192" fontId="11" fillId="0" borderId="2">
      <alignment vertical="center"/>
      <protection locked="0"/>
    </xf>
    <xf numFmtId="0" fontId="66" fillId="0" borderId="0"/>
    <xf numFmtId="0" fontId="59" fillId="79" borderId="0" applyNumberFormat="0" applyBorder="0" applyAlignment="0" applyProtection="0">
      <alignment vertical="center"/>
    </xf>
    <xf numFmtId="40" fontId="5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4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406" applyNumberFormat="1" applyFont="1" applyFill="1" applyAlignment="1" applyProtection="1">
      <alignment horizontal="left" vertical="center" wrapText="1"/>
    </xf>
    <xf numFmtId="0" fontId="3" fillId="0" borderId="0" xfId="405" applyAlignment="1">
      <alignment vertical="center"/>
    </xf>
    <xf numFmtId="0" fontId="4" fillId="0" borderId="0" xfId="405" applyNumberFormat="1" applyFont="1" applyFill="1" applyAlignment="1" applyProtection="1">
      <alignment horizontal="center" vertical="center"/>
    </xf>
    <xf numFmtId="0" fontId="2" fillId="0" borderId="1" xfId="405" applyFont="1" applyFill="1" applyBorder="1" applyAlignment="1">
      <alignment horizontal="left" vertical="center"/>
    </xf>
    <xf numFmtId="0" fontId="2" fillId="2" borderId="1" xfId="405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2" xfId="405" applyNumberFormat="1" applyFont="1" applyFill="1" applyBorder="1" applyAlignment="1" applyProtection="1">
      <alignment horizontal="center" vertical="center"/>
    </xf>
    <xf numFmtId="0" fontId="2" fillId="0" borderId="3" xfId="405" applyNumberFormat="1" applyFont="1" applyFill="1" applyBorder="1" applyAlignment="1" applyProtection="1">
      <alignment horizontal="center" vertical="center" wrapText="1"/>
    </xf>
    <xf numFmtId="0" fontId="2" fillId="0" borderId="2" xfId="404" applyFont="1" applyBorder="1" applyAlignment="1">
      <alignment horizontal="center" vertical="center" wrapText="1"/>
    </xf>
    <xf numFmtId="0" fontId="2" fillId="0" borderId="4" xfId="405" applyNumberFormat="1" applyFont="1" applyFill="1" applyBorder="1" applyAlignment="1" applyProtection="1">
      <alignment horizontal="center" vertical="center" wrapText="1"/>
    </xf>
    <xf numFmtId="0" fontId="2" fillId="0" borderId="5" xfId="405" applyFont="1" applyBorder="1" applyAlignment="1">
      <alignment horizontal="center" vertical="center"/>
    </xf>
    <xf numFmtId="0" fontId="2" fillId="0" borderId="5" xfId="405" applyFont="1" applyFill="1" applyBorder="1" applyAlignment="1">
      <alignment horizontal="center" vertical="center"/>
    </xf>
    <xf numFmtId="0" fontId="2" fillId="0" borderId="2" xfId="405" applyFont="1" applyBorder="1" applyAlignment="1">
      <alignment horizontal="center" vertical="center"/>
    </xf>
    <xf numFmtId="49" fontId="2" fillId="0" borderId="3" xfId="405" applyNumberFormat="1" applyFont="1" applyFill="1" applyBorder="1" applyAlignment="1" applyProtection="1">
      <alignment horizontal="left" vertical="center" wrapText="1"/>
    </xf>
    <xf numFmtId="49" fontId="2" fillId="0" borderId="2" xfId="405" applyNumberFormat="1" applyFont="1" applyFill="1" applyBorder="1" applyAlignment="1" applyProtection="1">
      <alignment horizontal="left" vertical="center" wrapText="1"/>
    </xf>
    <xf numFmtId="0" fontId="2" fillId="0" borderId="2" xfId="405" applyNumberFormat="1" applyFont="1" applyFill="1" applyBorder="1" applyAlignment="1" applyProtection="1">
      <alignment horizontal="left" vertical="center" wrapText="1"/>
    </xf>
    <xf numFmtId="194" fontId="2" fillId="0" borderId="2" xfId="405" applyNumberFormat="1" applyFont="1" applyFill="1" applyBorder="1" applyAlignment="1" applyProtection="1">
      <alignment horizontal="right" vertical="center"/>
    </xf>
    <xf numFmtId="0" fontId="5" fillId="0" borderId="0" xfId="30">
      <alignment vertical="center"/>
    </xf>
    <xf numFmtId="0" fontId="6" fillId="0" borderId="0" xfId="30" applyFont="1" applyBorder="1" applyAlignment="1">
      <alignment horizontal="center" vertical="center" wrapText="1"/>
    </xf>
    <xf numFmtId="0" fontId="7" fillId="0" borderId="0" xfId="30" applyFont="1" applyBorder="1" applyAlignment="1">
      <alignment horizontal="left" vertical="center" wrapText="1"/>
    </xf>
    <xf numFmtId="0" fontId="7" fillId="0" borderId="0" xfId="30" applyFont="1" applyBorder="1" applyAlignment="1">
      <alignment horizontal="right" vertical="center" wrapText="1"/>
    </xf>
    <xf numFmtId="0" fontId="8" fillId="3" borderId="6" xfId="30" applyFont="1" applyFill="1" applyBorder="1" applyAlignment="1">
      <alignment vertical="center" wrapText="1"/>
    </xf>
    <xf numFmtId="0" fontId="8" fillId="3" borderId="7" xfId="30" applyFont="1" applyFill="1" applyBorder="1" applyAlignment="1">
      <alignment vertical="center" wrapText="1"/>
    </xf>
    <xf numFmtId="0" fontId="8" fillId="3" borderId="8" xfId="30" applyFont="1" applyFill="1" applyBorder="1" applyAlignment="1">
      <alignment horizontal="center" vertical="center" wrapText="1"/>
    </xf>
    <xf numFmtId="0" fontId="8" fillId="3" borderId="9" xfId="30" applyFont="1" applyFill="1" applyBorder="1" applyAlignment="1">
      <alignment horizontal="center" vertical="center" wrapText="1"/>
    </xf>
    <xf numFmtId="0" fontId="9" fillId="3" borderId="10" xfId="30" applyFont="1" applyFill="1" applyBorder="1" applyAlignment="1">
      <alignment horizontal="center" vertical="center" wrapText="1"/>
    </xf>
    <xf numFmtId="0" fontId="9" fillId="3" borderId="11" xfId="30" applyFont="1" applyFill="1" applyBorder="1" applyAlignment="1">
      <alignment horizontal="center" vertical="center" wrapText="1"/>
    </xf>
    <xf numFmtId="0" fontId="7" fillId="0" borderId="12" xfId="30" applyFont="1" applyBorder="1" applyAlignment="1">
      <alignment vertical="center" wrapText="1"/>
    </xf>
    <xf numFmtId="4" fontId="7" fillId="0" borderId="12" xfId="30" applyNumberFormat="1" applyFont="1" applyBorder="1" applyAlignment="1">
      <alignment vertical="center" wrapText="1"/>
    </xf>
    <xf numFmtId="195" fontId="7" fillId="0" borderId="12" xfId="30" applyNumberFormat="1" applyFont="1" applyBorder="1" applyAlignment="1">
      <alignment vertical="center" wrapText="1"/>
    </xf>
    <xf numFmtId="0" fontId="7" fillId="0" borderId="0" xfId="30" applyFont="1" applyBorder="1" applyAlignment="1">
      <alignment vertical="center" wrapText="1"/>
    </xf>
    <xf numFmtId="191" fontId="7" fillId="0" borderId="0" xfId="30" applyNumberFormat="1" applyFont="1" applyBorder="1" applyAlignment="1">
      <alignment vertical="center" wrapText="1"/>
    </xf>
    <xf numFmtId="0" fontId="7" fillId="4" borderId="0" xfId="30" applyFont="1" applyFill="1" applyBorder="1" applyAlignment="1">
      <alignment vertical="center" wrapText="1"/>
    </xf>
    <xf numFmtId="0" fontId="10" fillId="5" borderId="0" xfId="30" applyFont="1" applyFill="1" applyBorder="1" applyAlignment="1">
      <alignment horizontal="center" vertical="center" wrapText="1"/>
    </xf>
    <xf numFmtId="0" fontId="3" fillId="0" borderId="0" xfId="30" applyFont="1" applyBorder="1" applyAlignment="1">
      <alignment horizontal="center" vertical="center" wrapText="1"/>
    </xf>
    <xf numFmtId="0" fontId="3" fillId="0" borderId="0" xfId="30" applyFont="1" applyBorder="1" applyAlignment="1">
      <alignment vertical="center" wrapText="1"/>
    </xf>
    <xf numFmtId="0" fontId="11" fillId="3" borderId="6" xfId="30" applyFont="1" applyFill="1" applyBorder="1" applyAlignment="1">
      <alignment horizontal="center" vertical="center" wrapText="1"/>
    </xf>
    <xf numFmtId="0" fontId="11" fillId="3" borderId="7" xfId="30" applyFont="1" applyFill="1" applyBorder="1" applyAlignment="1">
      <alignment horizontal="center" vertical="center" wrapText="1"/>
    </xf>
    <xf numFmtId="0" fontId="11" fillId="3" borderId="8" xfId="30" applyFont="1" applyFill="1" applyBorder="1" applyAlignment="1">
      <alignment horizontal="center" vertical="center" wrapText="1"/>
    </xf>
    <xf numFmtId="0" fontId="11" fillId="3" borderId="10" xfId="30" applyFont="1" applyFill="1" applyBorder="1" applyAlignment="1">
      <alignment horizontal="center" vertical="center" wrapText="1"/>
    </xf>
    <xf numFmtId="0" fontId="3" fillId="0" borderId="13" xfId="30" applyFont="1" applyBorder="1" applyAlignment="1">
      <alignment horizontal="left" vertical="center" wrapText="1"/>
    </xf>
    <xf numFmtId="0" fontId="3" fillId="0" borderId="13" xfId="30" applyFont="1" applyBorder="1" applyAlignment="1">
      <alignment vertical="center" wrapText="1"/>
    </xf>
    <xf numFmtId="184" fontId="3" fillId="0" borderId="13" xfId="30" applyNumberFormat="1" applyFont="1" applyBorder="1" applyAlignment="1">
      <alignment horizontal="center" vertical="center" wrapText="1"/>
    </xf>
    <xf numFmtId="4" fontId="3" fillId="0" borderId="13" xfId="30" applyNumberFormat="1" applyFont="1" applyBorder="1" applyAlignment="1">
      <alignment horizontal="left" vertical="center" wrapText="1"/>
    </xf>
    <xf numFmtId="4" fontId="3" fillId="0" borderId="13" xfId="30" applyNumberFormat="1" applyFont="1" applyBorder="1" applyAlignment="1">
      <alignment horizontal="right" vertical="center" wrapText="1"/>
    </xf>
    <xf numFmtId="0" fontId="3" fillId="6" borderId="13" xfId="30" applyFont="1" applyFill="1" applyBorder="1" applyAlignment="1">
      <alignment horizontal="center" vertical="center" wrapText="1"/>
    </xf>
    <xf numFmtId="184" fontId="7" fillId="6" borderId="13" xfId="30" applyNumberFormat="1" applyFont="1" applyFill="1" applyBorder="1" applyAlignment="1">
      <alignment vertical="center" wrapText="1"/>
    </xf>
    <xf numFmtId="4" fontId="3" fillId="6" borderId="13" xfId="30" applyNumberFormat="1" applyFont="1" applyFill="1" applyBorder="1" applyAlignment="1">
      <alignment horizontal="right" vertical="center" wrapText="1"/>
    </xf>
    <xf numFmtId="0" fontId="3" fillId="0" borderId="0" xfId="30" applyFont="1" applyBorder="1" applyAlignment="1">
      <alignment horizontal="right" vertical="center" wrapText="1"/>
    </xf>
    <xf numFmtId="0" fontId="11" fillId="3" borderId="9" xfId="30" applyFont="1" applyFill="1" applyBorder="1" applyAlignment="1">
      <alignment horizontal="center" vertical="center" wrapText="1"/>
    </xf>
    <xf numFmtId="0" fontId="11" fillId="3" borderId="11" xfId="30" applyFont="1" applyFill="1" applyBorder="1" applyAlignment="1">
      <alignment horizontal="center" vertical="center" wrapText="1"/>
    </xf>
    <xf numFmtId="0" fontId="1" fillId="0" borderId="0" xfId="307" applyFont="1" applyFill="1" applyAlignment="1">
      <alignment horizontal="center" vertical="center" wrapText="1"/>
    </xf>
    <xf numFmtId="0" fontId="12" fillId="0" borderId="0" xfId="307" applyFont="1" applyAlignment="1" applyProtection="1">
      <alignment horizontal="left" vertical="center" wrapText="1"/>
    </xf>
    <xf numFmtId="196" fontId="1" fillId="0" borderId="0" xfId="307" applyNumberFormat="1" applyFont="1" applyFill="1" applyAlignment="1" applyProtection="1">
      <alignment horizontal="center" vertical="center" wrapText="1"/>
    </xf>
    <xf numFmtId="196" fontId="1" fillId="0" borderId="0" xfId="307" applyNumberFormat="1" applyFont="1" applyFill="1" applyAlignment="1" applyProtection="1">
      <alignment horizontal="center" vertical="center" wrapText="1"/>
      <protection locked="0"/>
    </xf>
    <xf numFmtId="0" fontId="2" fillId="0" borderId="0" xfId="307" applyFont="1" applyFill="1" applyAlignment="1" applyProtection="1">
      <alignment horizontal="center" vertical="center" wrapText="1"/>
    </xf>
    <xf numFmtId="0" fontId="2" fillId="0" borderId="0" xfId="307" applyFont="1" applyFill="1" applyAlignment="1" applyProtection="1">
      <alignment horizontal="center" vertical="center" wrapText="1"/>
      <protection locked="0"/>
    </xf>
    <xf numFmtId="0" fontId="1" fillId="0" borderId="0" xfId="307" applyFont="1" applyAlignment="1" applyProtection="1">
      <alignment horizontal="center" vertical="center" wrapText="1"/>
      <protection locked="0"/>
    </xf>
    <xf numFmtId="0" fontId="1" fillId="0" borderId="0" xfId="307" applyFont="1" applyAlignment="1">
      <alignment horizontal="center" vertical="center" wrapText="1"/>
    </xf>
    <xf numFmtId="0" fontId="12" fillId="0" borderId="2" xfId="307" applyFont="1" applyBorder="1" applyAlignment="1" applyProtection="1">
      <alignment horizontal="left" vertical="center" wrapText="1"/>
    </xf>
    <xf numFmtId="196" fontId="12" fillId="0" borderId="2" xfId="307" applyNumberFormat="1" applyFont="1" applyFill="1" applyBorder="1" applyAlignment="1" applyProtection="1">
      <alignment horizontal="center" vertical="center" wrapText="1"/>
    </xf>
    <xf numFmtId="196" fontId="12" fillId="0" borderId="2" xfId="307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307" applyFont="1" applyFill="1" applyBorder="1" applyAlignment="1" applyProtection="1">
      <alignment horizontal="center" vertical="center" wrapText="1"/>
    </xf>
    <xf numFmtId="0" fontId="13" fillId="0" borderId="2" xfId="307" applyFont="1" applyFill="1" applyBorder="1" applyAlignment="1" applyProtection="1">
      <alignment horizontal="center" vertical="center" wrapText="1"/>
      <protection locked="0"/>
    </xf>
    <xf numFmtId="196" fontId="14" fillId="0" borderId="2" xfId="307" applyNumberFormat="1" applyFont="1" applyFill="1" applyBorder="1" applyAlignment="1" applyProtection="1">
      <alignment horizontal="center" vertical="center" wrapText="1"/>
    </xf>
    <xf numFmtId="198" fontId="2" fillId="0" borderId="2" xfId="307" applyNumberFormat="1" applyFont="1" applyFill="1" applyBorder="1" applyAlignment="1" applyProtection="1">
      <alignment horizontal="center" vertical="center" wrapText="1"/>
    </xf>
    <xf numFmtId="0" fontId="2" fillId="0" borderId="2" xfId="307" applyFont="1" applyFill="1" applyBorder="1" applyAlignment="1" applyProtection="1">
      <alignment horizontal="center" vertical="center" wrapText="1"/>
      <protection locked="0"/>
    </xf>
    <xf numFmtId="0" fontId="15" fillId="7" borderId="2" xfId="307" applyFont="1" applyFill="1" applyBorder="1" applyAlignment="1" applyProtection="1">
      <alignment horizontal="left" vertical="center" wrapText="1"/>
    </xf>
    <xf numFmtId="196" fontId="14" fillId="8" borderId="2" xfId="307" applyNumberFormat="1" applyFont="1" applyFill="1" applyBorder="1" applyAlignment="1" applyProtection="1">
      <alignment horizontal="center" vertical="center" wrapText="1"/>
    </xf>
    <xf numFmtId="196" fontId="14" fillId="0" borderId="2" xfId="307" applyNumberFormat="1" applyFont="1" applyFill="1" applyBorder="1" applyAlignment="1" applyProtection="1">
      <alignment horizontal="center" vertical="center" wrapText="1"/>
      <protection locked="0"/>
    </xf>
    <xf numFmtId="198" fontId="13" fillId="0" borderId="2" xfId="307" applyNumberFormat="1" applyFont="1" applyFill="1" applyBorder="1" applyAlignment="1" applyProtection="1">
      <alignment horizontal="center" vertical="center" wrapText="1"/>
    </xf>
    <xf numFmtId="0" fontId="12" fillId="9" borderId="2" xfId="307" applyFont="1" applyFill="1" applyBorder="1" applyAlignment="1" applyProtection="1">
      <alignment horizontal="left" vertical="center" wrapText="1"/>
    </xf>
    <xf numFmtId="196" fontId="1" fillId="9" borderId="2" xfId="307" applyNumberFormat="1" applyFont="1" applyFill="1" applyBorder="1" applyAlignment="1" applyProtection="1">
      <alignment horizontal="center" vertical="center" wrapText="1"/>
    </xf>
    <xf numFmtId="196" fontId="1" fillId="0" borderId="2" xfId="307" applyNumberFormat="1" applyFont="1" applyFill="1" applyBorder="1" applyAlignment="1" applyProtection="1">
      <alignment horizontal="center" vertical="center" wrapText="1"/>
      <protection locked="0"/>
    </xf>
    <xf numFmtId="196" fontId="1" fillId="0" borderId="2" xfId="307" applyNumberFormat="1" applyFont="1" applyFill="1" applyBorder="1" applyAlignment="1" applyProtection="1">
      <alignment horizontal="center" vertical="center" wrapText="1"/>
    </xf>
    <xf numFmtId="0" fontId="2" fillId="0" borderId="2" xfId="307" applyFont="1" applyFill="1" applyBorder="1" applyAlignment="1" applyProtection="1">
      <alignment horizontal="center" vertical="center" wrapText="1"/>
    </xf>
    <xf numFmtId="0" fontId="16" fillId="0" borderId="2" xfId="307" applyFont="1" applyFill="1" applyBorder="1" applyAlignment="1" applyProtection="1">
      <alignment horizontal="center" vertical="center" wrapText="1"/>
    </xf>
    <xf numFmtId="0" fontId="16" fillId="0" borderId="2" xfId="307" applyFont="1" applyFill="1" applyBorder="1" applyAlignment="1" applyProtection="1">
      <alignment horizontal="center" vertical="center" wrapText="1"/>
      <protection locked="0"/>
    </xf>
    <xf numFmtId="0" fontId="2" fillId="0" borderId="2" xfId="361" applyFont="1" applyBorder="1" applyAlignment="1" applyProtection="1">
      <alignment wrapText="1"/>
    </xf>
    <xf numFmtId="187" fontId="1" fillId="0" borderId="2" xfId="361" applyNumberFormat="1" applyFill="1" applyBorder="1" applyAlignment="1" applyProtection="1"/>
    <xf numFmtId="0" fontId="1" fillId="0" borderId="2" xfId="361" applyBorder="1" applyAlignment="1" applyProtection="1"/>
    <xf numFmtId="187" fontId="14" fillId="0" borderId="2" xfId="361" applyNumberFormat="1" applyFont="1" applyFill="1" applyBorder="1" applyAlignment="1" applyProtection="1">
      <alignment vertical="center" wrapText="1"/>
    </xf>
    <xf numFmtId="1" fontId="2" fillId="0" borderId="2" xfId="307" applyNumberFormat="1" applyFont="1" applyFill="1" applyBorder="1" applyAlignment="1" applyProtection="1">
      <alignment horizontal="center" vertical="center" wrapText="1"/>
    </xf>
    <xf numFmtId="0" fontId="2" fillId="0" borderId="0" xfId="361" applyFont="1" applyBorder="1" applyAlignment="1" applyProtection="1">
      <alignment wrapText="1"/>
    </xf>
    <xf numFmtId="0" fontId="17" fillId="0" borderId="2" xfId="307" applyFont="1" applyFill="1" applyBorder="1" applyAlignment="1" applyProtection="1">
      <alignment horizontal="center" vertical="center" wrapText="1"/>
    </xf>
    <xf numFmtId="0" fontId="17" fillId="0" borderId="2" xfId="307" applyFont="1" applyFill="1" applyBorder="1" applyAlignment="1" applyProtection="1">
      <alignment horizontal="center" vertical="center" wrapText="1"/>
      <protection locked="0"/>
    </xf>
    <xf numFmtId="0" fontId="2" fillId="0" borderId="2" xfId="307" applyFont="1" applyFill="1" applyBorder="1" applyAlignment="1" applyProtection="1">
      <alignment horizontal="left" vertical="center" wrapText="1"/>
    </xf>
    <xf numFmtId="187" fontId="18" fillId="0" borderId="2" xfId="307" applyNumberFormat="1" applyFont="1" applyFill="1" applyBorder="1" applyAlignment="1" applyProtection="1">
      <alignment vertical="center" wrapText="1"/>
    </xf>
    <xf numFmtId="196" fontId="1" fillId="0" borderId="2" xfId="307" applyNumberFormat="1" applyFont="1" applyFill="1" applyBorder="1" applyAlignment="1" applyProtection="1">
      <alignment vertical="center" wrapText="1"/>
    </xf>
    <xf numFmtId="0" fontId="2" fillId="0" borderId="2" xfId="307" applyFont="1" applyFill="1" applyBorder="1" applyAlignment="1" applyProtection="1">
      <alignment vertical="center" wrapText="1"/>
    </xf>
    <xf numFmtId="0" fontId="2" fillId="0" borderId="2" xfId="361" applyFont="1" applyFill="1" applyBorder="1" applyAlignment="1" applyProtection="1">
      <alignment horizontal="center" vertical="center" wrapText="1"/>
    </xf>
    <xf numFmtId="1" fontId="2" fillId="0" borderId="2" xfId="307" applyNumberFormat="1" applyFont="1" applyFill="1" applyBorder="1" applyAlignment="1" applyProtection="1">
      <alignment horizontal="center" vertical="center" wrapText="1"/>
      <protection locked="0"/>
    </xf>
    <xf numFmtId="187" fontId="14" fillId="0" borderId="2" xfId="307" applyNumberFormat="1" applyFont="1" applyFill="1" applyBorder="1" applyAlignment="1" applyProtection="1">
      <alignment vertical="center" wrapText="1"/>
    </xf>
    <xf numFmtId="0" fontId="2" fillId="0" borderId="2" xfId="361" applyFont="1" applyFill="1" applyBorder="1" applyAlignment="1" applyProtection="1">
      <alignment vertical="center" wrapText="1"/>
    </xf>
    <xf numFmtId="196" fontId="1" fillId="0" borderId="2" xfId="361" applyNumberFormat="1" applyFont="1" applyFill="1" applyBorder="1" applyAlignment="1" applyProtection="1">
      <alignment vertical="center" wrapText="1"/>
    </xf>
    <xf numFmtId="0" fontId="13" fillId="0" borderId="2" xfId="307" applyFont="1" applyBorder="1" applyAlignment="1" applyProtection="1">
      <alignment horizontal="left" vertical="center" wrapText="1"/>
    </xf>
    <xf numFmtId="187" fontId="1" fillId="0" borderId="2" xfId="307" applyNumberFormat="1" applyFont="1" applyFill="1" applyBorder="1" applyAlignment="1" applyProtection="1">
      <alignment vertical="center" wrapText="1"/>
    </xf>
    <xf numFmtId="0" fontId="13" fillId="0" borderId="2" xfId="307" applyFont="1" applyFill="1" applyBorder="1" applyAlignment="1" applyProtection="1">
      <alignment horizontal="left" vertical="center" wrapText="1"/>
    </xf>
    <xf numFmtId="0" fontId="12" fillId="10" borderId="2" xfId="307" applyFont="1" applyFill="1" applyBorder="1" applyAlignment="1" applyProtection="1">
      <alignment horizontal="left" vertical="center" wrapText="1"/>
    </xf>
    <xf numFmtId="0" fontId="12" fillId="9" borderId="3" xfId="307" applyFont="1" applyFill="1" applyBorder="1" applyAlignment="1" applyProtection="1">
      <alignment horizontal="left" vertical="center" wrapText="1"/>
    </xf>
    <xf numFmtId="0" fontId="12" fillId="0" borderId="3" xfId="307" applyFont="1" applyBorder="1" applyAlignment="1" applyProtection="1">
      <alignment horizontal="left" vertical="center" wrapText="1"/>
    </xf>
    <xf numFmtId="0" fontId="12" fillId="0" borderId="2" xfId="307" applyFont="1" applyFill="1" applyBorder="1" applyAlignment="1" applyProtection="1">
      <alignment horizontal="left" vertical="center" wrapText="1"/>
    </xf>
    <xf numFmtId="200" fontId="1" fillId="0" borderId="2" xfId="307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307" applyFont="1" applyBorder="1" applyAlignment="1" applyProtection="1">
      <alignment horizontal="center" vertical="center" wrapText="1"/>
    </xf>
    <xf numFmtId="0" fontId="1" fillId="0" borderId="2" xfId="307" applyFont="1" applyBorder="1" applyAlignment="1" applyProtection="1">
      <alignment horizontal="center" vertical="center" wrapText="1"/>
      <protection locked="0"/>
    </xf>
    <xf numFmtId="0" fontId="19" fillId="9" borderId="2" xfId="307" applyFont="1" applyFill="1" applyBorder="1" applyAlignment="1">
      <alignment horizontal="left" vertical="center" wrapText="1"/>
    </xf>
    <xf numFmtId="198" fontId="14" fillId="0" borderId="2" xfId="307" applyNumberFormat="1" applyFont="1" applyFill="1" applyBorder="1" applyAlignment="1">
      <alignment horizontal="center" vertical="center" wrapText="1"/>
    </xf>
    <xf numFmtId="0" fontId="2" fillId="0" borderId="2" xfId="307" applyFont="1" applyFill="1" applyBorder="1" applyAlignment="1">
      <alignment horizontal="center" vertical="center" wrapText="1"/>
    </xf>
    <xf numFmtId="0" fontId="2" fillId="0" borderId="0" xfId="307" applyFont="1" applyFill="1" applyBorder="1" applyAlignment="1">
      <alignment horizontal="center" vertical="center" wrapText="1"/>
    </xf>
    <xf numFmtId="0" fontId="12" fillId="0" borderId="2" xfId="307" applyFont="1" applyBorder="1" applyAlignment="1">
      <alignment horizontal="left" vertical="center" wrapText="1"/>
    </xf>
    <xf numFmtId="0" fontId="1" fillId="0" borderId="2" xfId="361" applyFont="1" applyBorder="1" applyAlignment="1">
      <alignment wrapText="1"/>
    </xf>
    <xf numFmtId="187" fontId="1" fillId="0" borderId="2" xfId="361" applyNumberFormat="1" applyBorder="1" applyAlignment="1">
      <alignment horizontal="right"/>
    </xf>
    <xf numFmtId="0" fontId="1" fillId="0" borderId="2" xfId="361" applyBorder="1" applyAlignment="1"/>
    <xf numFmtId="196" fontId="1" fillId="0" borderId="2" xfId="307" applyNumberFormat="1" applyFont="1" applyFill="1" applyBorder="1" applyAlignment="1">
      <alignment horizontal="right" vertical="center" wrapText="1"/>
    </xf>
    <xf numFmtId="0" fontId="2" fillId="0" borderId="2" xfId="361" applyFont="1" applyBorder="1" applyAlignment="1">
      <alignment wrapText="1"/>
    </xf>
    <xf numFmtId="196" fontId="14" fillId="0" borderId="2" xfId="307" applyNumberFormat="1" applyFont="1" applyFill="1" applyBorder="1" applyAlignment="1" applyProtection="1">
      <alignment vertical="center" wrapText="1"/>
    </xf>
    <xf numFmtId="0" fontId="2" fillId="0" borderId="2" xfId="307" applyFont="1" applyBorder="1" applyAlignment="1" applyProtection="1">
      <alignment horizontal="left" vertical="center" wrapText="1"/>
    </xf>
    <xf numFmtId="0" fontId="2" fillId="0" borderId="0" xfId="307" applyFont="1" applyFill="1" applyBorder="1" applyAlignment="1" applyProtection="1">
      <alignment vertical="center" wrapText="1"/>
    </xf>
    <xf numFmtId="0" fontId="17" fillId="0" borderId="0" xfId="307" applyFont="1" applyFill="1" applyBorder="1" applyAlignment="1" applyProtection="1">
      <alignment horizontal="center" vertical="center" wrapText="1"/>
    </xf>
    <xf numFmtId="196" fontId="14" fillId="9" borderId="2" xfId="307" applyNumberFormat="1" applyFont="1" applyFill="1" applyBorder="1" applyAlignment="1" applyProtection="1">
      <alignment horizontal="center" vertical="center" wrapText="1"/>
    </xf>
    <xf numFmtId="196" fontId="14" fillId="9" borderId="2" xfId="307" applyNumberFormat="1" applyFont="1" applyFill="1" applyBorder="1" applyAlignment="1" applyProtection="1">
      <alignment horizontal="center" vertical="center" wrapText="1"/>
      <protection locked="0"/>
    </xf>
    <xf numFmtId="196" fontId="1" fillId="9" borderId="2" xfId="307" applyNumberFormat="1" applyFont="1" applyFill="1" applyBorder="1" applyAlignment="1" applyProtection="1">
      <alignment horizontal="center" vertical="center" wrapText="1"/>
      <protection locked="0"/>
    </xf>
    <xf numFmtId="0" fontId="20" fillId="9" borderId="5" xfId="361" applyFont="1" applyFill="1" applyBorder="1" applyAlignment="1" applyProtection="1">
      <alignment shrinkToFit="1"/>
    </xf>
    <xf numFmtId="0" fontId="20" fillId="0" borderId="5" xfId="361" applyFont="1" applyFill="1" applyBorder="1" applyAlignment="1" applyProtection="1">
      <alignment shrinkToFit="1"/>
    </xf>
    <xf numFmtId="0" fontId="19" fillId="7" borderId="2" xfId="307" applyFont="1" applyFill="1" applyBorder="1" applyAlignment="1">
      <alignment horizontal="left" vertical="center" wrapText="1"/>
    </xf>
    <xf numFmtId="196" fontId="14" fillId="7" borderId="2" xfId="307" applyNumberFormat="1" applyFont="1" applyFill="1" applyBorder="1" applyAlignment="1">
      <alignment horizontal="center" vertical="center" wrapText="1"/>
    </xf>
    <xf numFmtId="196" fontId="14" fillId="0" borderId="2" xfId="307" applyNumberFormat="1" applyFont="1" applyFill="1" applyBorder="1" applyAlignment="1">
      <alignment horizontal="center" vertical="center" wrapText="1"/>
    </xf>
    <xf numFmtId="196" fontId="14" fillId="9" borderId="2" xfId="307" applyNumberFormat="1" applyFont="1" applyFill="1" applyBorder="1" applyAlignment="1">
      <alignment horizontal="center" vertical="center" wrapText="1"/>
    </xf>
    <xf numFmtId="0" fontId="12" fillId="0" borderId="2" xfId="307" applyFont="1" applyFill="1" applyBorder="1" applyAlignment="1">
      <alignment horizontal="left" vertical="center" wrapText="1"/>
    </xf>
    <xf numFmtId="0" fontId="1" fillId="0" borderId="0" xfId="365"/>
    <xf numFmtId="0" fontId="1" fillId="9" borderId="0" xfId="307" applyFont="1" applyFill="1" applyAlignment="1">
      <alignment horizontal="center" vertical="center" wrapText="1"/>
    </xf>
    <xf numFmtId="0" fontId="1" fillId="0" borderId="0" xfId="365" applyFill="1" applyAlignment="1">
      <alignment horizontal="center" vertical="center" wrapText="1"/>
    </xf>
    <xf numFmtId="0" fontId="11" fillId="9" borderId="0" xfId="137" applyFont="1" applyFill="1" applyAlignment="1">
      <alignment horizontal="center" vertical="center"/>
    </xf>
    <xf numFmtId="0" fontId="11" fillId="0" borderId="0" xfId="137" applyFont="1" applyFill="1" applyAlignment="1">
      <alignment horizontal="center" vertical="center"/>
    </xf>
    <xf numFmtId="0" fontId="12" fillId="0" borderId="0" xfId="307" applyFont="1" applyAlignment="1">
      <alignment horizontal="left" vertical="center" wrapText="1"/>
    </xf>
    <xf numFmtId="196" fontId="14" fillId="0" borderId="0" xfId="307" applyNumberFormat="1" applyFont="1" applyFill="1" applyAlignment="1">
      <alignment horizontal="center" vertical="center" wrapText="1"/>
    </xf>
    <xf numFmtId="0" fontId="2" fillId="0" borderId="0" xfId="307" applyFont="1" applyFill="1" applyAlignment="1">
      <alignment horizontal="center" vertical="center" wrapText="1"/>
    </xf>
    <xf numFmtId="196" fontId="21" fillId="0" borderId="2" xfId="307" applyNumberFormat="1" applyFont="1" applyFill="1" applyBorder="1" applyAlignment="1">
      <alignment horizontal="center" vertical="center" wrapText="1"/>
    </xf>
    <xf numFmtId="0" fontId="13" fillId="0" borderId="2" xfId="307" applyFont="1" applyFill="1" applyBorder="1" applyAlignment="1">
      <alignment horizontal="center" vertical="center" wrapText="1"/>
    </xf>
    <xf numFmtId="198" fontId="2" fillId="0" borderId="2" xfId="307" applyNumberFormat="1" applyFont="1" applyFill="1" applyBorder="1" applyAlignment="1">
      <alignment horizontal="center" vertical="center" wrapText="1"/>
    </xf>
    <xf numFmtId="0" fontId="15" fillId="7" borderId="2" xfId="307" applyFont="1" applyFill="1" applyBorder="1" applyAlignment="1">
      <alignment horizontal="left" vertical="center" wrapText="1"/>
    </xf>
    <xf numFmtId="198" fontId="13" fillId="0" borderId="2" xfId="307" applyNumberFormat="1" applyFont="1" applyFill="1" applyBorder="1" applyAlignment="1">
      <alignment horizontal="center" vertical="center" wrapText="1"/>
    </xf>
    <xf numFmtId="0" fontId="12" fillId="9" borderId="2" xfId="307" applyFont="1" applyFill="1" applyBorder="1" applyAlignment="1">
      <alignment horizontal="left" vertical="center" wrapText="1"/>
    </xf>
    <xf numFmtId="0" fontId="16" fillId="0" borderId="2" xfId="307" applyFont="1" applyFill="1" applyBorder="1" applyAlignment="1">
      <alignment horizontal="center" vertical="center" wrapText="1"/>
    </xf>
    <xf numFmtId="0" fontId="2" fillId="0" borderId="2" xfId="365" applyFont="1" applyBorder="1" applyAlignment="1" applyProtection="1">
      <alignment wrapText="1"/>
    </xf>
    <xf numFmtId="187" fontId="1" fillId="0" borderId="2" xfId="365" applyNumberFormat="1" applyFill="1" applyBorder="1" applyAlignment="1" applyProtection="1"/>
    <xf numFmtId="0" fontId="1" fillId="0" borderId="2" xfId="365" applyBorder="1" applyAlignment="1" applyProtection="1"/>
    <xf numFmtId="187" fontId="14" fillId="0" borderId="2" xfId="365" applyNumberFormat="1" applyFont="1" applyFill="1" applyBorder="1" applyAlignment="1" applyProtection="1">
      <alignment vertical="center" wrapText="1"/>
    </xf>
    <xf numFmtId="0" fontId="1" fillId="0" borderId="2" xfId="307" applyFont="1" applyBorder="1" applyAlignment="1">
      <alignment horizontal="left" vertical="center" wrapText="1"/>
    </xf>
    <xf numFmtId="196" fontId="14" fillId="0" borderId="2" xfId="307" applyNumberFormat="1" applyFont="1" applyFill="1" applyBorder="1" applyAlignment="1">
      <alignment horizontal="right" vertical="center" wrapText="1"/>
    </xf>
    <xf numFmtId="196" fontId="14" fillId="0" borderId="2" xfId="365" applyNumberFormat="1" applyFont="1" applyFill="1" applyBorder="1" applyAlignment="1">
      <alignment horizontal="right" vertical="center" wrapText="1"/>
    </xf>
    <xf numFmtId="0" fontId="2" fillId="0" borderId="2" xfId="307" applyFont="1" applyFill="1" applyBorder="1" applyAlignment="1">
      <alignment horizontal="left" vertical="center" wrapText="1"/>
    </xf>
    <xf numFmtId="1" fontId="2" fillId="0" borderId="2" xfId="307" applyNumberFormat="1" applyFont="1" applyFill="1" applyBorder="1" applyAlignment="1">
      <alignment horizontal="center" vertical="center" wrapText="1"/>
    </xf>
    <xf numFmtId="0" fontId="1" fillId="0" borderId="2" xfId="307" applyFont="1" applyFill="1" applyBorder="1" applyAlignment="1">
      <alignment horizontal="left" vertical="center" wrapText="1"/>
    </xf>
    <xf numFmtId="0" fontId="2" fillId="0" borderId="2" xfId="365" applyFont="1" applyFill="1" applyBorder="1" applyAlignment="1">
      <alignment horizontal="center" vertical="center" wrapText="1"/>
    </xf>
    <xf numFmtId="0" fontId="17" fillId="0" borderId="2" xfId="307" applyFont="1" applyFill="1" applyBorder="1" applyAlignment="1">
      <alignment horizontal="center" vertical="center" wrapText="1"/>
    </xf>
    <xf numFmtId="0" fontId="2" fillId="0" borderId="2" xfId="365" applyFont="1" applyFill="1" applyBorder="1" applyAlignment="1" applyProtection="1">
      <alignment vertical="center" wrapText="1"/>
    </xf>
    <xf numFmtId="0" fontId="22" fillId="7" borderId="2" xfId="307" applyFont="1" applyFill="1" applyBorder="1" applyAlignment="1">
      <alignment horizontal="left" vertical="center" wrapText="1"/>
    </xf>
    <xf numFmtId="0" fontId="12" fillId="10" borderId="2" xfId="307" applyFont="1" applyFill="1" applyBorder="1" applyAlignment="1">
      <alignment horizontal="left" vertical="center" wrapText="1"/>
    </xf>
    <xf numFmtId="0" fontId="2" fillId="0" borderId="2" xfId="365" applyFont="1" applyFill="1" applyBorder="1" applyAlignment="1">
      <alignment horizontal="left" vertical="center" wrapText="1"/>
    </xf>
    <xf numFmtId="0" fontId="12" fillId="9" borderId="3" xfId="307" applyFont="1" applyFill="1" applyBorder="1" applyAlignment="1">
      <alignment horizontal="left" vertical="center" wrapText="1"/>
    </xf>
    <xf numFmtId="0" fontId="12" fillId="0" borderId="3" xfId="307" applyFont="1" applyBorder="1" applyAlignment="1">
      <alignment horizontal="left" vertical="center" wrapText="1"/>
    </xf>
    <xf numFmtId="196" fontId="1" fillId="9" borderId="2" xfId="307" applyNumberFormat="1" applyFont="1" applyFill="1" applyBorder="1" applyAlignment="1" applyProtection="1">
      <alignment vertical="center" wrapText="1"/>
    </xf>
    <xf numFmtId="0" fontId="2" fillId="9" borderId="2" xfId="307" applyFont="1" applyFill="1" applyBorder="1" applyAlignment="1" applyProtection="1">
      <alignment vertical="center" wrapText="1"/>
    </xf>
    <xf numFmtId="0" fontId="11" fillId="0" borderId="2" xfId="307" applyFont="1" applyFill="1" applyBorder="1" applyAlignment="1">
      <alignment horizontal="left" vertical="center" wrapText="1"/>
    </xf>
    <xf numFmtId="0" fontId="11" fillId="0" borderId="2" xfId="307" applyFont="1" applyFill="1" applyBorder="1" applyAlignment="1">
      <alignment horizontal="left" vertical="center"/>
    </xf>
    <xf numFmtId="0" fontId="2" fillId="8" borderId="2" xfId="307" applyFont="1" applyFill="1" applyBorder="1" applyAlignment="1">
      <alignment horizontal="center" vertical="center"/>
    </xf>
    <xf numFmtId="0" fontId="23" fillId="0" borderId="2" xfId="307" applyFont="1" applyBorder="1" applyAlignment="1" applyProtection="1">
      <alignment horizontal="left" vertical="center" wrapText="1"/>
    </xf>
    <xf numFmtId="1" fontId="2" fillId="0" borderId="0" xfId="307" applyNumberFormat="1" applyFont="1" applyFill="1" applyBorder="1" applyAlignment="1" applyProtection="1">
      <alignment horizontal="center" vertical="center" wrapText="1"/>
    </xf>
    <xf numFmtId="0" fontId="2" fillId="0" borderId="0" xfId="307" applyFont="1" applyFill="1" applyBorder="1" applyAlignment="1">
      <alignment horizontal="left" vertical="center" wrapText="1"/>
    </xf>
    <xf numFmtId="1" fontId="2" fillId="0" borderId="0" xfId="307" applyNumberFormat="1" applyFont="1" applyFill="1" applyBorder="1" applyAlignment="1">
      <alignment horizontal="center" vertical="center" wrapText="1"/>
    </xf>
    <xf numFmtId="0" fontId="17" fillId="0" borderId="0" xfId="307" applyFont="1" applyFill="1" applyBorder="1" applyAlignment="1">
      <alignment horizontal="center" vertical="center" wrapText="1"/>
    </xf>
    <xf numFmtId="0" fontId="24" fillId="9" borderId="5" xfId="361" applyFont="1" applyFill="1" applyBorder="1" applyAlignment="1">
      <alignment shrinkToFit="1"/>
    </xf>
    <xf numFmtId="0" fontId="20" fillId="0" borderId="5" xfId="361" applyFont="1" applyFill="1" applyBorder="1" applyAlignment="1">
      <alignment shrinkToFit="1"/>
    </xf>
    <xf numFmtId="0" fontId="20" fillId="9" borderId="5" xfId="361" applyFont="1" applyFill="1" applyBorder="1" applyAlignment="1">
      <alignment shrinkToFit="1"/>
    </xf>
    <xf numFmtId="197" fontId="2" fillId="8" borderId="2" xfId="216" applyNumberFormat="1" applyFont="1" applyFill="1" applyBorder="1" applyAlignment="1">
      <alignment horizontal="left" wrapText="1"/>
    </xf>
    <xf numFmtId="197" fontId="2" fillId="8" borderId="2" xfId="137" applyNumberFormat="1" applyFont="1" applyFill="1" applyBorder="1" applyAlignment="1">
      <alignment horizontal="center" vertical="center"/>
    </xf>
    <xf numFmtId="196" fontId="14" fillId="8" borderId="2" xfId="365" applyNumberFormat="1" applyFont="1" applyFill="1" applyBorder="1" applyAlignment="1">
      <alignment horizontal="right" vertical="center" wrapText="1"/>
    </xf>
    <xf numFmtId="0" fontId="2" fillId="8" borderId="2" xfId="137" applyFont="1" applyFill="1" applyBorder="1" applyAlignment="1">
      <alignment horizontal="center" vertical="center"/>
    </xf>
    <xf numFmtId="1" fontId="2" fillId="8" borderId="2" xfId="307" applyNumberFormat="1" applyFont="1" applyFill="1" applyBorder="1" applyAlignment="1">
      <alignment horizontal="center" vertical="center" wrapText="1"/>
    </xf>
    <xf numFmtId="197" fontId="25" fillId="9" borderId="2" xfId="216" applyNumberFormat="1" applyFont="1" applyFill="1" applyBorder="1" applyAlignment="1">
      <alignment horizontal="left" wrapText="1"/>
    </xf>
    <xf numFmtId="197" fontId="2" fillId="9" borderId="2" xfId="137" applyNumberFormat="1" applyFont="1" applyFill="1" applyBorder="1" applyAlignment="1">
      <alignment horizontal="center" vertical="center"/>
    </xf>
    <xf numFmtId="196" fontId="14" fillId="9" borderId="2" xfId="365" applyNumberFormat="1" applyFont="1" applyFill="1" applyBorder="1" applyAlignment="1">
      <alignment horizontal="right" vertical="center" wrapText="1"/>
    </xf>
    <xf numFmtId="0" fontId="2" fillId="9" borderId="2" xfId="137" applyFont="1" applyFill="1" applyBorder="1" applyAlignment="1">
      <alignment horizontal="center" vertical="center"/>
    </xf>
    <xf numFmtId="1" fontId="2" fillId="9" borderId="2" xfId="307" applyNumberFormat="1" applyFont="1" applyFill="1" applyBorder="1" applyAlignment="1">
      <alignment horizontal="center" vertical="center" wrapText="1"/>
    </xf>
    <xf numFmtId="0" fontId="2" fillId="8" borderId="2" xfId="365" applyFont="1" applyFill="1" applyBorder="1" applyAlignment="1">
      <alignment horizontal="left"/>
    </xf>
    <xf numFmtId="0" fontId="2" fillId="9" borderId="2" xfId="365" applyFont="1" applyFill="1" applyBorder="1" applyAlignment="1">
      <alignment horizontal="left"/>
    </xf>
    <xf numFmtId="197" fontId="25" fillId="8" borderId="2" xfId="216" applyNumberFormat="1" applyFont="1" applyFill="1" applyBorder="1" applyAlignment="1">
      <alignment horizontal="left" wrapText="1"/>
    </xf>
    <xf numFmtId="197" fontId="2" fillId="9" borderId="2" xfId="216" applyNumberFormat="1" applyFont="1" applyFill="1" applyBorder="1" applyAlignment="1">
      <alignment horizontal="left" wrapText="1"/>
    </xf>
    <xf numFmtId="199" fontId="2" fillId="8" borderId="2" xfId="307" applyNumberFormat="1" applyFont="1" applyFill="1" applyBorder="1" applyAlignment="1">
      <alignment horizontal="center" vertical="center" wrapText="1"/>
    </xf>
    <xf numFmtId="0" fontId="2" fillId="8" borderId="2" xfId="307" applyFont="1" applyFill="1" applyBorder="1" applyAlignment="1">
      <alignment horizontal="center" vertical="center" wrapText="1"/>
    </xf>
    <xf numFmtId="197" fontId="11" fillId="8" borderId="2" xfId="216" applyNumberFormat="1" applyFont="1" applyFill="1" applyBorder="1" applyAlignment="1">
      <alignment horizontal="left" vertical="center" wrapText="1"/>
    </xf>
    <xf numFmtId="196" fontId="14" fillId="8" borderId="2" xfId="307" applyNumberFormat="1" applyFont="1" applyFill="1" applyBorder="1" applyAlignment="1">
      <alignment horizontal="center" vertical="center" wrapText="1"/>
    </xf>
    <xf numFmtId="196" fontId="1" fillId="8" borderId="2" xfId="307" applyNumberFormat="1" applyFont="1" applyFill="1" applyBorder="1" applyAlignment="1">
      <alignment horizontal="center" vertical="center" wrapText="1"/>
    </xf>
    <xf numFmtId="197" fontId="2" fillId="8" borderId="2" xfId="365" applyNumberFormat="1" applyFont="1" applyFill="1" applyBorder="1" applyAlignment="1">
      <alignment horizontal="center" vertical="center" wrapText="1"/>
    </xf>
    <xf numFmtId="0" fontId="11" fillId="9" borderId="2" xfId="307" applyFont="1" applyFill="1" applyBorder="1" applyAlignment="1">
      <alignment horizontal="left" vertical="center" wrapText="1"/>
    </xf>
    <xf numFmtId="196" fontId="11" fillId="9" borderId="2" xfId="307" applyNumberFormat="1" applyFont="1" applyFill="1" applyBorder="1" applyAlignment="1">
      <alignment horizontal="center" vertical="center" wrapText="1"/>
    </xf>
    <xf numFmtId="0" fontId="11" fillId="9" borderId="2" xfId="307" applyFont="1" applyFill="1" applyBorder="1" applyAlignment="1">
      <alignment horizontal="center" vertical="center" wrapText="1"/>
    </xf>
    <xf numFmtId="0" fontId="11" fillId="9" borderId="2" xfId="137" applyFont="1" applyFill="1" applyBorder="1" applyAlignment="1">
      <alignment horizontal="center" vertical="center"/>
    </xf>
    <xf numFmtId="197" fontId="11" fillId="8" borderId="2" xfId="216" applyNumberFormat="1" applyFont="1" applyFill="1" applyBorder="1" applyAlignment="1">
      <alignment horizontal="left" wrapText="1"/>
    </xf>
    <xf numFmtId="196" fontId="11" fillId="8" borderId="2" xfId="307" applyNumberFormat="1" applyFont="1" applyFill="1" applyBorder="1" applyAlignment="1">
      <alignment horizontal="center" vertical="center"/>
    </xf>
    <xf numFmtId="0" fontId="11" fillId="8" borderId="2" xfId="307" applyFont="1" applyFill="1" applyBorder="1" applyAlignment="1">
      <alignment horizontal="center" vertical="center"/>
    </xf>
    <xf numFmtId="0" fontId="26" fillId="9" borderId="2" xfId="365" applyFont="1" applyFill="1" applyBorder="1" applyAlignment="1">
      <alignment horizontal="left"/>
    </xf>
    <xf numFmtId="196" fontId="11" fillId="9" borderId="2" xfId="307" applyNumberFormat="1" applyFont="1" applyFill="1" applyBorder="1" applyAlignment="1">
      <alignment horizontal="center" vertical="center"/>
    </xf>
    <xf numFmtId="0" fontId="11" fillId="9" borderId="2" xfId="307" applyFont="1" applyFill="1" applyBorder="1" applyAlignment="1">
      <alignment horizontal="center" vertical="center"/>
    </xf>
    <xf numFmtId="196" fontId="11" fillId="9" borderId="2" xfId="137" applyNumberFormat="1" applyFont="1" applyFill="1" applyBorder="1" applyAlignment="1">
      <alignment horizontal="center" vertical="center"/>
    </xf>
    <xf numFmtId="0" fontId="2" fillId="11" borderId="2" xfId="307" applyFont="1" applyFill="1" applyBorder="1" applyAlignment="1" applyProtection="1">
      <alignment horizontal="left" vertical="center" wrapText="1"/>
    </xf>
    <xf numFmtId="187" fontId="14" fillId="11" borderId="2" xfId="307" applyNumberFormat="1" applyFont="1" applyFill="1" applyBorder="1" applyAlignment="1" applyProtection="1">
      <alignment vertical="center" wrapText="1"/>
    </xf>
    <xf numFmtId="196" fontId="1" fillId="11" borderId="2" xfId="307" applyNumberFormat="1" applyFont="1" applyFill="1" applyBorder="1" applyAlignment="1" applyProtection="1">
      <alignment vertical="center" wrapText="1"/>
    </xf>
    <xf numFmtId="187" fontId="14" fillId="11" borderId="2" xfId="365" applyNumberFormat="1" applyFont="1" applyFill="1" applyBorder="1" applyAlignment="1" applyProtection="1">
      <alignment vertical="center" wrapText="1"/>
    </xf>
    <xf numFmtId="0" fontId="2" fillId="11" borderId="2" xfId="307" applyFont="1" applyFill="1" applyBorder="1" applyAlignment="1" applyProtection="1">
      <alignment vertical="center" wrapText="1"/>
    </xf>
    <xf numFmtId="1" fontId="2" fillId="11" borderId="2" xfId="307" applyNumberFormat="1" applyFont="1" applyFill="1" applyBorder="1" applyAlignment="1" applyProtection="1">
      <alignment horizontal="center" vertical="center" wrapText="1"/>
    </xf>
    <xf numFmtId="0" fontId="2" fillId="9" borderId="2" xfId="307" applyFont="1" applyFill="1" applyBorder="1" applyAlignment="1" applyProtection="1">
      <alignment horizontal="left" vertical="center" wrapText="1"/>
    </xf>
    <xf numFmtId="187" fontId="14" fillId="9" borderId="2" xfId="307" applyNumberFormat="1" applyFont="1" applyFill="1" applyBorder="1" applyAlignment="1" applyProtection="1">
      <alignment vertical="center" wrapText="1"/>
    </xf>
    <xf numFmtId="187" fontId="14" fillId="9" borderId="2" xfId="365" applyNumberFormat="1" applyFont="1" applyFill="1" applyBorder="1" applyAlignment="1" applyProtection="1">
      <alignment vertical="center" wrapText="1"/>
    </xf>
    <xf numFmtId="1" fontId="2" fillId="9" borderId="2" xfId="307" applyNumberFormat="1" applyFont="1" applyFill="1" applyBorder="1" applyAlignment="1" applyProtection="1">
      <alignment horizontal="center" vertical="center" wrapText="1"/>
    </xf>
    <xf numFmtId="0" fontId="17" fillId="11" borderId="2" xfId="307" applyFont="1" applyFill="1" applyBorder="1" applyAlignment="1" applyProtection="1">
      <alignment horizontal="left" vertical="center" wrapText="1"/>
    </xf>
    <xf numFmtId="0" fontId="17" fillId="9" borderId="2" xfId="307" applyFont="1" applyFill="1" applyBorder="1" applyAlignment="1" applyProtection="1">
      <alignment horizontal="left" vertical="center" wrapText="1"/>
    </xf>
    <xf numFmtId="0" fontId="11" fillId="0" borderId="0" xfId="367" applyFont="1" applyFill="1" applyAlignment="1">
      <alignment vertical="center"/>
    </xf>
    <xf numFmtId="0" fontId="11" fillId="0" borderId="0" xfId="367" applyFont="1" applyFill="1" applyAlignment="1">
      <alignment vertical="center" wrapText="1"/>
    </xf>
    <xf numFmtId="0" fontId="11" fillId="0" borderId="0" xfId="367" applyFont="1" applyFill="1" applyAlignment="1">
      <alignment horizontal="center" vertical="center" wrapText="1"/>
    </xf>
    <xf numFmtId="0" fontId="3" fillId="0" borderId="0" xfId="319" applyFont="1" applyFill="1"/>
    <xf numFmtId="0" fontId="3" fillId="0" borderId="0" xfId="319" applyFont="1" applyFill="1" applyAlignment="1">
      <alignment vertical="center"/>
    </xf>
    <xf numFmtId="0" fontId="3" fillId="9" borderId="0" xfId="319" applyFont="1" applyFill="1" applyAlignment="1">
      <alignment vertical="center"/>
    </xf>
    <xf numFmtId="0" fontId="1" fillId="9" borderId="0" xfId="365" applyFill="1"/>
    <xf numFmtId="0" fontId="12" fillId="0" borderId="0" xfId="368" applyFont="1" applyFill="1" applyAlignment="1">
      <alignment vertical="center"/>
    </xf>
    <xf numFmtId="194" fontId="2" fillId="9" borderId="0" xfId="367" applyNumberFormat="1" applyFont="1" applyFill="1" applyAlignment="1">
      <alignment vertical="center"/>
    </xf>
    <xf numFmtId="194" fontId="2" fillId="0" borderId="0" xfId="367" applyNumberFormat="1" applyFont="1" applyFill="1" applyAlignment="1">
      <alignment vertical="center"/>
    </xf>
    <xf numFmtId="0" fontId="27" fillId="0" borderId="0" xfId="367" applyFont="1" applyFill="1" applyAlignment="1">
      <alignment horizontal="center" vertical="center"/>
    </xf>
    <xf numFmtId="194" fontId="13" fillId="9" borderId="0" xfId="367" applyNumberFormat="1" applyFont="1" applyFill="1" applyAlignment="1">
      <alignment vertical="center"/>
    </xf>
    <xf numFmtId="194" fontId="13" fillId="0" borderId="0" xfId="367" applyNumberFormat="1" applyFont="1" applyFill="1" applyAlignment="1">
      <alignment vertical="center"/>
    </xf>
    <xf numFmtId="0" fontId="18" fillId="0" borderId="2" xfId="367" applyFont="1" applyFill="1" applyBorder="1" applyAlignment="1">
      <alignment horizontal="center" vertical="center" wrapText="1"/>
    </xf>
    <xf numFmtId="194" fontId="17" fillId="9" borderId="2" xfId="367" applyNumberFormat="1" applyFont="1" applyFill="1" applyBorder="1" applyAlignment="1">
      <alignment horizontal="center" vertical="center" wrapText="1"/>
    </xf>
    <xf numFmtId="194" fontId="17" fillId="0" borderId="2" xfId="367" applyNumberFormat="1" applyFont="1" applyFill="1" applyBorder="1" applyAlignment="1">
      <alignment horizontal="center" vertical="center" wrapText="1"/>
    </xf>
    <xf numFmtId="194" fontId="2" fillId="0" borderId="2" xfId="367" applyNumberFormat="1" applyFont="1" applyFill="1" applyBorder="1" applyAlignment="1">
      <alignment horizontal="center" vertical="center" wrapText="1"/>
    </xf>
    <xf numFmtId="0" fontId="2" fillId="0" borderId="2" xfId="319" applyFont="1" applyFill="1" applyBorder="1" applyAlignment="1">
      <alignment vertical="center"/>
    </xf>
    <xf numFmtId="194" fontId="2" fillId="9" borderId="2" xfId="367" applyNumberFormat="1" applyFont="1" applyFill="1" applyBorder="1" applyAlignment="1">
      <alignment horizontal="right" vertical="center" shrinkToFit="1"/>
    </xf>
    <xf numFmtId="194" fontId="2" fillId="12" borderId="2" xfId="367" applyNumberFormat="1" applyFont="1" applyFill="1" applyBorder="1" applyAlignment="1">
      <alignment horizontal="right" vertical="center" shrinkToFit="1"/>
    </xf>
    <xf numFmtId="194" fontId="2" fillId="0" borderId="2" xfId="367" applyNumberFormat="1" applyFont="1" applyFill="1" applyBorder="1" applyAlignment="1">
      <alignment horizontal="right" vertical="center" shrinkToFit="1"/>
    </xf>
    <xf numFmtId="3" fontId="2" fillId="0" borderId="2" xfId="319" applyNumberFormat="1" applyFont="1" applyFill="1" applyBorder="1" applyAlignment="1" applyProtection="1">
      <alignment horizontal="left" vertical="center"/>
    </xf>
    <xf numFmtId="202" fontId="3" fillId="0" borderId="2" xfId="319" applyNumberFormat="1" applyFont="1" applyFill="1" applyBorder="1" applyAlignment="1">
      <alignment horizontal="left" vertical="center" wrapText="1"/>
    </xf>
    <xf numFmtId="194" fontId="2" fillId="12" borderId="2" xfId="365" applyNumberFormat="1" applyFont="1" applyFill="1" applyBorder="1" applyAlignment="1">
      <alignment vertical="center" shrinkToFit="1"/>
    </xf>
    <xf numFmtId="194" fontId="2" fillId="0" borderId="2" xfId="319" applyNumberFormat="1" applyFont="1" applyFill="1" applyBorder="1" applyAlignment="1">
      <alignment vertical="center" shrinkToFit="1"/>
    </xf>
    <xf numFmtId="0" fontId="28" fillId="0" borderId="2" xfId="365" applyFont="1" applyFill="1" applyBorder="1" applyAlignment="1">
      <alignment horizontal="left" vertical="center" wrapText="1"/>
    </xf>
    <xf numFmtId="194" fontId="2" fillId="0" borderId="2" xfId="365" applyNumberFormat="1" applyFont="1" applyFill="1" applyBorder="1" applyAlignment="1">
      <alignment vertical="center" shrinkToFit="1"/>
    </xf>
    <xf numFmtId="202" fontId="3" fillId="0" borderId="2" xfId="366" applyNumberFormat="1" applyFont="1" applyFill="1" applyBorder="1" applyAlignment="1">
      <alignment horizontal="left" vertical="center" wrapText="1"/>
    </xf>
    <xf numFmtId="194" fontId="17" fillId="0" borderId="14" xfId="367" applyNumberFormat="1" applyFont="1" applyFill="1" applyBorder="1" applyAlignment="1">
      <alignment horizontal="center" vertical="center" wrapText="1"/>
    </xf>
    <xf numFmtId="194" fontId="17" fillId="0" borderId="15" xfId="367" applyNumberFormat="1" applyFont="1" applyFill="1" applyBorder="1" applyAlignment="1">
      <alignment horizontal="center" vertical="center" wrapText="1"/>
    </xf>
    <xf numFmtId="0" fontId="25" fillId="0" borderId="2" xfId="365" applyFont="1" applyBorder="1" applyAlignment="1" applyProtection="1">
      <alignment horizontal="center" vertical="center" wrapText="1"/>
      <protection locked="0"/>
    </xf>
    <xf numFmtId="194" fontId="2" fillId="0" borderId="2" xfId="367" applyNumberFormat="1" applyFont="1" applyFill="1" applyBorder="1" applyAlignment="1">
      <alignment vertical="center" shrinkToFit="1"/>
    </xf>
    <xf numFmtId="0" fontId="3" fillId="0" borderId="2" xfId="319" applyFont="1" applyFill="1" applyBorder="1"/>
    <xf numFmtId="194" fontId="17" fillId="0" borderId="16" xfId="367" applyNumberFormat="1" applyFont="1" applyFill="1" applyBorder="1" applyAlignment="1">
      <alignment horizontal="center" vertical="center" wrapText="1"/>
    </xf>
    <xf numFmtId="194" fontId="17" fillId="0" borderId="5" xfId="367" applyNumberFormat="1" applyFont="1" applyFill="1" applyBorder="1" applyAlignment="1">
      <alignment horizontal="center" vertical="center" wrapText="1"/>
    </xf>
    <xf numFmtId="194" fontId="17" fillId="0" borderId="3" xfId="367" applyNumberFormat="1" applyFont="1" applyFill="1" applyBorder="1" applyAlignment="1">
      <alignment horizontal="center" vertical="center" wrapText="1"/>
    </xf>
    <xf numFmtId="194" fontId="17" fillId="0" borderId="17" xfId="367" applyNumberFormat="1" applyFont="1" applyFill="1" applyBorder="1" applyAlignment="1">
      <alignment horizontal="center" vertical="center" wrapText="1"/>
    </xf>
    <xf numFmtId="194" fontId="17" fillId="0" borderId="4" xfId="367" applyNumberFormat="1" applyFont="1" applyFill="1" applyBorder="1" applyAlignment="1">
      <alignment horizontal="center" vertical="center" wrapText="1"/>
    </xf>
    <xf numFmtId="194" fontId="2" fillId="0" borderId="1" xfId="367" applyNumberFormat="1" applyFont="1" applyFill="1" applyBorder="1" applyAlignment="1">
      <alignment horizontal="right" vertical="center"/>
    </xf>
    <xf numFmtId="0" fontId="2" fillId="0" borderId="2" xfId="319" applyFont="1" applyFill="1" applyBorder="1" applyAlignment="1">
      <alignment horizontal="left" vertical="center"/>
    </xf>
    <xf numFmtId="202" fontId="3" fillId="0" borderId="2" xfId="367" applyNumberFormat="1" applyFont="1" applyFill="1" applyBorder="1" applyAlignment="1">
      <alignment horizontal="left" vertical="center" wrapText="1"/>
    </xf>
    <xf numFmtId="202" fontId="3" fillId="0" borderId="2" xfId="319" applyNumberFormat="1" applyFont="1" applyFill="1" applyBorder="1" applyAlignment="1">
      <alignment vertical="center" wrapText="1"/>
    </xf>
    <xf numFmtId="202" fontId="3" fillId="0" borderId="2" xfId="371" applyNumberFormat="1" applyFont="1" applyFill="1" applyBorder="1" applyAlignment="1" applyProtection="1">
      <alignment horizontal="left" vertical="center" wrapText="1" shrinkToFit="1"/>
      <protection locked="0"/>
    </xf>
    <xf numFmtId="202" fontId="3" fillId="9" borderId="2" xfId="319" applyNumberFormat="1" applyFont="1" applyFill="1" applyBorder="1" applyAlignment="1">
      <alignment horizontal="left" vertical="center" wrapText="1"/>
    </xf>
    <xf numFmtId="194" fontId="2" fillId="9" borderId="2" xfId="365" applyNumberFormat="1" applyFont="1" applyFill="1" applyBorder="1" applyAlignment="1">
      <alignment vertical="center" shrinkToFit="1"/>
    </xf>
    <xf numFmtId="194" fontId="25" fillId="9" borderId="0" xfId="365" applyNumberFormat="1" applyFont="1" applyFill="1" applyBorder="1" applyAlignment="1">
      <alignment vertical="center" wrapText="1"/>
    </xf>
    <xf numFmtId="194" fontId="25" fillId="12" borderId="0" xfId="365" applyNumberFormat="1" applyFont="1" applyFill="1" applyBorder="1" applyAlignment="1">
      <alignment vertical="center" wrapText="1"/>
    </xf>
    <xf numFmtId="0" fontId="1" fillId="13" borderId="0" xfId="365" applyFont="1" applyFill="1" applyAlignment="1">
      <alignment vertical="center"/>
    </xf>
    <xf numFmtId="0" fontId="14" fillId="13" borderId="0" xfId="365" applyFont="1" applyFill="1" applyAlignment="1">
      <alignment vertical="center"/>
    </xf>
    <xf numFmtId="0" fontId="1" fillId="0" borderId="0" xfId="365" applyFont="1" applyFill="1" applyAlignment="1">
      <alignment vertical="center"/>
    </xf>
    <xf numFmtId="0" fontId="1" fillId="0" borderId="0" xfId="365" applyFont="1" applyFill="1" applyAlignment="1">
      <alignment horizontal="left" vertical="center"/>
    </xf>
    <xf numFmtId="0" fontId="12" fillId="0" borderId="0" xfId="365" applyFont="1" applyFill="1" applyAlignment="1">
      <alignment vertical="center"/>
    </xf>
    <xf numFmtId="0" fontId="27" fillId="13" borderId="0" xfId="365" applyFont="1" applyFill="1" applyAlignment="1">
      <alignment horizontal="center" vertical="center"/>
    </xf>
    <xf numFmtId="0" fontId="12" fillId="13" borderId="0" xfId="365" applyFont="1" applyFill="1" applyAlignment="1">
      <alignment vertical="center"/>
    </xf>
    <xf numFmtId="0" fontId="1" fillId="13" borderId="0" xfId="365" applyFont="1" applyFill="1" applyBorder="1" applyAlignment="1">
      <alignment vertical="center"/>
    </xf>
    <xf numFmtId="0" fontId="14" fillId="13" borderId="2" xfId="365" applyFont="1" applyFill="1" applyBorder="1" applyAlignment="1">
      <alignment horizontal="center" vertical="center"/>
    </xf>
    <xf numFmtId="0" fontId="14" fillId="13" borderId="2" xfId="365" applyFont="1" applyFill="1" applyBorder="1" applyAlignment="1">
      <alignment horizontal="center" vertical="center" wrapText="1"/>
    </xf>
    <xf numFmtId="0" fontId="11" fillId="13" borderId="2" xfId="365" applyFont="1" applyFill="1" applyBorder="1" applyAlignment="1">
      <alignment vertical="center"/>
    </xf>
    <xf numFmtId="194" fontId="18" fillId="12" borderId="2" xfId="365" applyNumberFormat="1" applyFont="1" applyFill="1" applyBorder="1" applyAlignment="1" applyProtection="1">
      <alignment vertical="center"/>
      <protection locked="0"/>
    </xf>
    <xf numFmtId="199" fontId="11" fillId="13" borderId="2" xfId="365" applyNumberFormat="1" applyFont="1" applyFill="1" applyBorder="1" applyAlignment="1" applyProtection="1">
      <alignment vertical="center"/>
      <protection locked="0"/>
    </xf>
    <xf numFmtId="0" fontId="11" fillId="13" borderId="2" xfId="365" applyFont="1" applyFill="1" applyBorder="1" applyAlignment="1">
      <alignment horizontal="left" vertical="center"/>
    </xf>
    <xf numFmtId="199" fontId="29" fillId="13" borderId="2" xfId="365" applyNumberFormat="1" applyFont="1" applyFill="1" applyBorder="1" applyAlignment="1" applyProtection="1">
      <alignment vertical="center"/>
      <protection locked="0"/>
    </xf>
    <xf numFmtId="0" fontId="18" fillId="13" borderId="2" xfId="365" applyFont="1" applyFill="1" applyBorder="1" applyAlignment="1">
      <alignment horizontal="distributed" vertical="center"/>
    </xf>
    <xf numFmtId="0" fontId="12" fillId="13" borderId="0" xfId="365" applyFont="1" applyFill="1" applyAlignment="1">
      <alignment horizontal="center" vertical="center"/>
    </xf>
    <xf numFmtId="0" fontId="1" fillId="13" borderId="0" xfId="365" applyFont="1" applyFill="1" applyAlignment="1">
      <alignment horizontal="left" vertical="center"/>
    </xf>
    <xf numFmtId="0" fontId="1" fillId="13" borderId="1" xfId="365" applyFont="1" applyFill="1" applyBorder="1" applyAlignment="1">
      <alignment horizontal="right" vertical="center"/>
    </xf>
    <xf numFmtId="0" fontId="14" fillId="13" borderId="0" xfId="365" applyFont="1" applyFill="1" applyAlignment="1">
      <alignment horizontal="left" vertical="center"/>
    </xf>
    <xf numFmtId="0" fontId="30" fillId="12" borderId="0" xfId="365" applyFont="1" applyFill="1" applyAlignment="1">
      <alignment horizontal="left" vertical="center"/>
    </xf>
    <xf numFmtId="0" fontId="18" fillId="0" borderId="0" xfId="365" applyFont="1" applyFill="1" applyAlignment="1">
      <alignment vertical="center"/>
    </xf>
    <xf numFmtId="0" fontId="14" fillId="0" borderId="0" xfId="365" applyFont="1" applyFill="1" applyAlignment="1">
      <alignment vertical="center"/>
    </xf>
    <xf numFmtId="0" fontId="27" fillId="0" borderId="0" xfId="365" applyFont="1" applyFill="1" applyAlignment="1">
      <alignment horizontal="center" vertical="center"/>
    </xf>
    <xf numFmtId="0" fontId="1" fillId="0" borderId="0" xfId="365" applyFont="1" applyFill="1" applyAlignment="1">
      <alignment horizontal="right" vertical="center"/>
    </xf>
    <xf numFmtId="0" fontId="14" fillId="0" borderId="2" xfId="365" applyFont="1" applyFill="1" applyBorder="1" applyAlignment="1">
      <alignment horizontal="center" vertical="center"/>
    </xf>
    <xf numFmtId="0" fontId="14" fillId="0" borderId="2" xfId="365" applyFont="1" applyFill="1" applyBorder="1" applyAlignment="1">
      <alignment horizontal="center" vertical="center" wrapText="1"/>
    </xf>
    <xf numFmtId="0" fontId="14" fillId="0" borderId="18" xfId="365" applyFont="1" applyFill="1" applyBorder="1" applyAlignment="1">
      <alignment horizontal="center" vertical="center"/>
    </xf>
    <xf numFmtId="0" fontId="1" fillId="0" borderId="2" xfId="365" applyFont="1" applyFill="1" applyBorder="1" applyAlignment="1">
      <alignment horizontal="center" vertical="center" wrapText="1"/>
    </xf>
    <xf numFmtId="0" fontId="11" fillId="0" borderId="3" xfId="365" applyFont="1" applyFill="1" applyBorder="1" applyAlignment="1">
      <alignment vertical="center"/>
    </xf>
    <xf numFmtId="194" fontId="11" fillId="12" borderId="2" xfId="365" applyNumberFormat="1" applyFont="1" applyFill="1" applyBorder="1" applyAlignment="1" applyProtection="1">
      <alignment vertical="center"/>
      <protection locked="0"/>
    </xf>
    <xf numFmtId="199" fontId="11" fillId="0" borderId="3" xfId="365" applyNumberFormat="1" applyFont="1" applyFill="1" applyBorder="1" applyAlignment="1" applyProtection="1">
      <alignment horizontal="left" vertical="center"/>
      <protection locked="0"/>
    </xf>
    <xf numFmtId="193" fontId="11" fillId="0" borderId="3" xfId="365" applyNumberFormat="1" applyFont="1" applyFill="1" applyBorder="1" applyAlignment="1" applyProtection="1">
      <alignment horizontal="left" vertical="center"/>
      <protection locked="0"/>
    </xf>
    <xf numFmtId="193" fontId="29" fillId="0" borderId="3" xfId="365" applyNumberFormat="1" applyFont="1" applyFill="1" applyBorder="1" applyAlignment="1" applyProtection="1">
      <alignment horizontal="left" vertical="center"/>
      <protection locked="0"/>
    </xf>
    <xf numFmtId="0" fontId="1" fillId="0" borderId="2" xfId="365" applyFont="1" applyFill="1" applyBorder="1" applyAlignment="1">
      <alignment vertical="center"/>
    </xf>
    <xf numFmtId="1" fontId="29" fillId="12" borderId="2" xfId="365" applyNumberFormat="1" applyFont="1" applyFill="1" applyBorder="1" applyAlignment="1">
      <alignment vertical="center"/>
    </xf>
    <xf numFmtId="0" fontId="30" fillId="14" borderId="0" xfId="365" applyFont="1" applyFill="1" applyAlignment="1">
      <alignment horizontal="left" vertical="center"/>
    </xf>
    <xf numFmtId="0" fontId="11" fillId="0" borderId="3" xfId="365" applyFont="1" applyBorder="1" applyAlignment="1">
      <alignment vertical="center"/>
    </xf>
    <xf numFmtId="0" fontId="29" fillId="0" borderId="3" xfId="365" applyFont="1" applyBorder="1" applyAlignment="1">
      <alignment vertical="center"/>
    </xf>
    <xf numFmtId="0" fontId="11" fillId="9" borderId="3" xfId="365" applyFont="1" applyFill="1" applyBorder="1" applyAlignment="1">
      <alignment vertical="center"/>
    </xf>
    <xf numFmtId="194" fontId="11" fillId="9" borderId="2" xfId="365" applyNumberFormat="1" applyFont="1" applyFill="1" applyBorder="1" applyAlignment="1" applyProtection="1">
      <alignment vertical="center"/>
      <protection locked="0"/>
    </xf>
    <xf numFmtId="0" fontId="1" fillId="9" borderId="2" xfId="365" applyFont="1" applyFill="1" applyBorder="1" applyAlignment="1">
      <alignment vertical="center"/>
    </xf>
    <xf numFmtId="0" fontId="29" fillId="9" borderId="3" xfId="365" applyFont="1" applyFill="1" applyBorder="1" applyAlignment="1">
      <alignment vertical="center"/>
    </xf>
    <xf numFmtId="0" fontId="18" fillId="0" borderId="2" xfId="365" applyFont="1" applyFill="1" applyBorder="1" applyAlignment="1">
      <alignment horizontal="distributed" vertical="center"/>
    </xf>
    <xf numFmtId="194" fontId="29" fillId="12" borderId="2" xfId="365" applyNumberFormat="1" applyFont="1" applyFill="1" applyBorder="1" applyAlignment="1" applyProtection="1">
      <alignment vertical="center"/>
      <protection locked="0"/>
    </xf>
    <xf numFmtId="194" fontId="29" fillId="9" borderId="2" xfId="365" applyNumberFormat="1" applyFont="1" applyFill="1" applyBorder="1" applyAlignment="1" applyProtection="1">
      <alignment vertical="center"/>
      <protection locked="0"/>
    </xf>
    <xf numFmtId="0" fontId="12" fillId="0" borderId="0" xfId="365" applyFont="1" applyFill="1" applyAlignment="1" applyProtection="1">
      <alignment vertical="center"/>
      <protection locked="0"/>
    </xf>
    <xf numFmtId="0" fontId="31" fillId="13" borderId="0" xfId="365" applyFont="1" applyFill="1" applyAlignment="1" applyProtection="1">
      <alignment vertical="center"/>
      <protection locked="0"/>
    </xf>
    <xf numFmtId="0" fontId="1" fillId="0" borderId="0" xfId="365" applyFont="1" applyFill="1" applyAlignment="1" applyProtection="1">
      <alignment vertical="center"/>
      <protection locked="0"/>
    </xf>
    <xf numFmtId="0" fontId="27" fillId="0" borderId="0" xfId="365" applyFont="1" applyFill="1" applyAlignment="1" applyProtection="1">
      <alignment horizontal="center" vertical="center"/>
      <protection locked="0"/>
    </xf>
    <xf numFmtId="0" fontId="1" fillId="0" borderId="0" xfId="365" applyFont="1" applyFill="1" applyBorder="1" applyAlignment="1" applyProtection="1">
      <alignment horizontal="center" vertical="center"/>
      <protection locked="0"/>
    </xf>
    <xf numFmtId="0" fontId="14" fillId="0" borderId="3" xfId="365" applyFont="1" applyFill="1" applyBorder="1" applyAlignment="1" applyProtection="1">
      <alignment horizontal="center" vertical="center"/>
      <protection locked="0"/>
    </xf>
    <xf numFmtId="0" fontId="14" fillId="0" borderId="17" xfId="365" applyFont="1" applyFill="1" applyBorder="1" applyAlignment="1" applyProtection="1">
      <alignment horizontal="center" vertical="center"/>
      <protection locked="0"/>
    </xf>
    <xf numFmtId="0" fontId="14" fillId="0" borderId="18" xfId="365" applyFont="1" applyFill="1" applyBorder="1" applyAlignment="1" applyProtection="1">
      <alignment horizontal="center" vertical="center"/>
      <protection locked="0"/>
    </xf>
    <xf numFmtId="0" fontId="14" fillId="0" borderId="2" xfId="365" applyFont="1" applyFill="1" applyBorder="1" applyAlignment="1" applyProtection="1">
      <alignment horizontal="center" vertical="center"/>
      <protection locked="0"/>
    </xf>
    <xf numFmtId="0" fontId="14" fillId="0" borderId="2" xfId="365" applyFont="1" applyFill="1" applyBorder="1" applyAlignment="1" applyProtection="1">
      <alignment horizontal="center" vertical="center" wrapText="1"/>
      <protection locked="0"/>
    </xf>
    <xf numFmtId="0" fontId="18" fillId="0" borderId="2" xfId="365" applyFont="1" applyFill="1" applyBorder="1" applyAlignment="1" applyProtection="1">
      <alignment horizontal="left" vertical="center"/>
      <protection locked="0"/>
    </xf>
    <xf numFmtId="1" fontId="18" fillId="0" borderId="2" xfId="365" applyNumberFormat="1" applyFont="1" applyFill="1" applyBorder="1" applyAlignment="1" applyProtection="1">
      <alignment vertical="center"/>
      <protection locked="0"/>
    </xf>
    <xf numFmtId="1" fontId="11" fillId="0" borderId="2" xfId="365" applyNumberFormat="1" applyFont="1" applyFill="1" applyBorder="1" applyAlignment="1" applyProtection="1">
      <alignment horizontal="left" vertical="center"/>
      <protection locked="0"/>
    </xf>
    <xf numFmtId="1" fontId="11" fillId="0" borderId="2" xfId="365" applyNumberFormat="1" applyFont="1" applyFill="1" applyBorder="1" applyAlignment="1" applyProtection="1">
      <alignment horizontal="right" vertical="center"/>
      <protection locked="0"/>
    </xf>
    <xf numFmtId="0" fontId="11" fillId="0" borderId="2" xfId="365" applyFont="1" applyFill="1" applyBorder="1" applyAlignment="1" applyProtection="1">
      <alignment vertical="center"/>
      <protection locked="0"/>
    </xf>
    <xf numFmtId="1" fontId="11" fillId="0" borderId="2" xfId="365" applyNumberFormat="1" applyFont="1" applyFill="1" applyBorder="1" applyAlignment="1" applyProtection="1">
      <alignment vertical="center"/>
      <protection locked="0"/>
    </xf>
    <xf numFmtId="1" fontId="11" fillId="9" borderId="2" xfId="365" applyNumberFormat="1" applyFont="1" applyFill="1" applyBorder="1" applyAlignment="1" applyProtection="1">
      <alignment horizontal="left" vertical="center"/>
      <protection locked="0"/>
    </xf>
    <xf numFmtId="0" fontId="11" fillId="9" borderId="2" xfId="365" applyFont="1" applyFill="1" applyBorder="1" applyAlignment="1" applyProtection="1">
      <alignment vertical="center"/>
      <protection locked="0"/>
    </xf>
    <xf numFmtId="0" fontId="11" fillId="0" borderId="2" xfId="365" applyNumberFormat="1" applyFont="1" applyFill="1" applyBorder="1" applyAlignment="1" applyProtection="1">
      <alignment vertical="center"/>
      <protection locked="0"/>
    </xf>
    <xf numFmtId="3" fontId="11" fillId="0" borderId="2" xfId="365" applyNumberFormat="1" applyFont="1" applyFill="1" applyBorder="1" applyAlignment="1" applyProtection="1">
      <alignment vertical="center"/>
      <protection locked="0"/>
    </xf>
    <xf numFmtId="0" fontId="11" fillId="0" borderId="2" xfId="365" applyFont="1" applyBorder="1" applyAlignment="1" applyProtection="1">
      <alignment vertical="center"/>
      <protection locked="0"/>
    </xf>
    <xf numFmtId="0" fontId="29" fillId="0" borderId="2" xfId="365" applyFont="1" applyBorder="1" applyAlignment="1" applyProtection="1">
      <alignment vertical="center" wrapText="1"/>
      <protection locked="0"/>
    </xf>
    <xf numFmtId="3" fontId="11" fillId="0" borderId="2" xfId="365" applyNumberFormat="1" applyFont="1" applyFill="1" applyBorder="1" applyAlignment="1" applyProtection="1">
      <alignment vertical="center"/>
    </xf>
    <xf numFmtId="1" fontId="32" fillId="13" borderId="2" xfId="365" applyNumberFormat="1" applyFont="1" applyFill="1" applyBorder="1" applyAlignment="1" applyProtection="1">
      <alignment vertical="center"/>
      <protection locked="0"/>
    </xf>
    <xf numFmtId="0" fontId="32" fillId="13" borderId="2" xfId="365" applyFont="1" applyFill="1" applyBorder="1" applyAlignment="1" applyProtection="1">
      <alignment vertical="center"/>
      <protection locked="0"/>
    </xf>
    <xf numFmtId="3" fontId="11" fillId="0" borderId="5" xfId="365" applyNumberFormat="1" applyFont="1" applyFill="1" applyBorder="1" applyAlignment="1" applyProtection="1">
      <alignment vertical="center"/>
      <protection locked="0"/>
    </xf>
    <xf numFmtId="0" fontId="11" fillId="0" borderId="3" xfId="365" applyFont="1" applyFill="1" applyBorder="1" applyAlignment="1" applyProtection="1">
      <alignment vertical="center"/>
      <protection locked="0"/>
    </xf>
    <xf numFmtId="1" fontId="11" fillId="0" borderId="18" xfId="365" applyNumberFormat="1" applyFont="1" applyFill="1" applyBorder="1" applyAlignment="1" applyProtection="1">
      <alignment vertical="center"/>
      <protection locked="0"/>
    </xf>
    <xf numFmtId="0" fontId="18" fillId="0" borderId="2" xfId="365" applyFont="1" applyFill="1" applyBorder="1" applyAlignment="1" applyProtection="1">
      <alignment horizontal="distributed" vertical="center"/>
      <protection locked="0"/>
    </xf>
    <xf numFmtId="0" fontId="1" fillId="0" borderId="2" xfId="365" applyFont="1" applyFill="1" applyBorder="1" applyAlignment="1" applyProtection="1">
      <alignment vertical="center"/>
      <protection locked="0"/>
    </xf>
    <xf numFmtId="1" fontId="11" fillId="0" borderId="4" xfId="365" applyNumberFormat="1" applyFont="1" applyFill="1" applyBorder="1" applyAlignment="1" applyProtection="1">
      <alignment horizontal="left" vertical="center"/>
      <protection locked="0"/>
    </xf>
    <xf numFmtId="1" fontId="32" fillId="9" borderId="2" xfId="365" applyNumberFormat="1" applyFont="1" applyFill="1" applyBorder="1" applyAlignment="1" applyProtection="1">
      <alignment vertical="center"/>
      <protection locked="0"/>
    </xf>
    <xf numFmtId="0" fontId="26" fillId="0" borderId="2" xfId="365" applyFont="1" applyBorder="1" applyAlignment="1" applyProtection="1">
      <alignment horizontal="left" vertical="center" wrapText="1"/>
      <protection locked="0"/>
    </xf>
    <xf numFmtId="1" fontId="29" fillId="0" borderId="2" xfId="365" applyNumberFormat="1" applyFont="1" applyFill="1" applyBorder="1" applyAlignment="1" applyProtection="1">
      <alignment vertical="center"/>
      <protection locked="0"/>
    </xf>
    <xf numFmtId="1" fontId="11" fillId="9" borderId="2" xfId="365" applyNumberFormat="1" applyFont="1" applyFill="1" applyBorder="1" applyAlignment="1" applyProtection="1">
      <alignment vertical="center"/>
      <protection locked="0"/>
    </xf>
    <xf numFmtId="0" fontId="1" fillId="9" borderId="2" xfId="365" applyFont="1" applyFill="1" applyBorder="1" applyAlignment="1" applyProtection="1">
      <alignment vertical="center"/>
      <protection locked="0"/>
    </xf>
    <xf numFmtId="0" fontId="1" fillId="0" borderId="0" xfId="365" applyFont="1" applyFill="1" applyBorder="1" applyAlignment="1" applyProtection="1">
      <alignment vertical="center"/>
      <protection locked="0"/>
    </xf>
    <xf numFmtId="194" fontId="30" fillId="14" borderId="0" xfId="365" applyNumberFormat="1" applyFont="1" applyFill="1" applyAlignment="1" applyProtection="1">
      <alignment horizontal="left" vertical="center"/>
      <protection locked="0"/>
    </xf>
    <xf numFmtId="0" fontId="33" fillId="0" borderId="0" xfId="363" applyFont="1">
      <alignment vertical="center"/>
    </xf>
    <xf numFmtId="0" fontId="1" fillId="0" borderId="0" xfId="363" applyFont="1">
      <alignment vertical="center"/>
    </xf>
    <xf numFmtId="0" fontId="1" fillId="0" borderId="0" xfId="363" applyFont="1" applyFill="1">
      <alignment vertical="center"/>
    </xf>
    <xf numFmtId="0" fontId="1" fillId="0" borderId="0" xfId="363">
      <alignment vertical="center"/>
    </xf>
    <xf numFmtId="0" fontId="2" fillId="0" borderId="0" xfId="363" applyFont="1">
      <alignment vertical="center"/>
    </xf>
    <xf numFmtId="201" fontId="2" fillId="0" borderId="0" xfId="369" applyNumberFormat="1" applyFont="1" applyFill="1" applyAlignment="1" applyProtection="1">
      <alignment horizontal="right" vertical="center"/>
    </xf>
    <xf numFmtId="0" fontId="4" fillId="0" borderId="0" xfId="363" applyFont="1" applyAlignment="1">
      <alignment horizontal="center" vertical="center"/>
    </xf>
    <xf numFmtId="0" fontId="4" fillId="0" borderId="0" xfId="363" applyFont="1" applyAlignment="1">
      <alignment vertical="center"/>
    </xf>
    <xf numFmtId="0" fontId="2" fillId="0" borderId="0" xfId="363" applyFont="1" applyFill="1">
      <alignment vertical="center"/>
    </xf>
    <xf numFmtId="0" fontId="2" fillId="0" borderId="0" xfId="363" applyFont="1" applyAlignment="1">
      <alignment horizontal="right" vertical="center"/>
    </xf>
    <xf numFmtId="0" fontId="17" fillId="0" borderId="2" xfId="363" applyFont="1" applyBorder="1" applyAlignment="1">
      <alignment horizontal="center" vertical="center"/>
    </xf>
    <xf numFmtId="0" fontId="17" fillId="0" borderId="2" xfId="363" applyFont="1" applyBorder="1" applyAlignment="1">
      <alignment horizontal="center" vertical="center" wrapText="1"/>
    </xf>
    <xf numFmtId="0" fontId="2" fillId="0" borderId="2" xfId="363" applyFont="1" applyFill="1" applyBorder="1" applyAlignment="1">
      <alignment horizontal="center" vertical="center"/>
    </xf>
    <xf numFmtId="203" fontId="2" fillId="0" borderId="2" xfId="363" applyNumberFormat="1" applyFont="1" applyFill="1" applyBorder="1" applyAlignment="1">
      <alignment horizontal="right" vertical="center"/>
    </xf>
    <xf numFmtId="0" fontId="1" fillId="0" borderId="0" xfId="363" applyFill="1">
      <alignment vertical="center"/>
    </xf>
    <xf numFmtId="0" fontId="2" fillId="0" borderId="2" xfId="363" applyFont="1" applyFill="1" applyBorder="1">
      <alignment vertical="center"/>
    </xf>
    <xf numFmtId="0" fontId="2" fillId="0" borderId="2" xfId="363" applyFont="1" applyBorder="1">
      <alignment vertical="center"/>
    </xf>
    <xf numFmtId="0" fontId="2" fillId="0" borderId="15" xfId="363" applyFont="1" applyBorder="1" applyAlignment="1">
      <alignment horizontal="left" vertical="center" wrapText="1"/>
    </xf>
    <xf numFmtId="0" fontId="0" fillId="0" borderId="0" xfId="116" applyFont="1" applyFill="1" applyAlignment="1">
      <alignment vertical="center"/>
    </xf>
    <xf numFmtId="0" fontId="34" fillId="0" borderId="0" xfId="116" applyFont="1" applyFill="1" applyAlignment="1">
      <alignment vertical="center"/>
    </xf>
    <xf numFmtId="0" fontId="31" fillId="0" borderId="0" xfId="365" applyFont="1" applyFill="1" applyAlignment="1">
      <alignment vertical="center"/>
    </xf>
    <xf numFmtId="0" fontId="32" fillId="0" borderId="0" xfId="365" applyNumberFormat="1" applyFont="1"/>
    <xf numFmtId="0" fontId="31" fillId="13" borderId="0" xfId="365" applyFont="1" applyFill="1" applyAlignment="1">
      <alignment vertical="center"/>
    </xf>
    <xf numFmtId="0" fontId="35" fillId="0" borderId="0" xfId="116" applyFont="1" applyFill="1" applyAlignment="1">
      <alignment horizontal="center" vertical="center"/>
    </xf>
    <xf numFmtId="0" fontId="36" fillId="0" borderId="0" xfId="116" applyFont="1" applyFill="1" applyAlignment="1">
      <alignment horizontal="center" vertical="center"/>
    </xf>
    <xf numFmtId="0" fontId="37" fillId="0" borderId="0" xfId="116" applyFont="1" applyFill="1" applyAlignment="1">
      <alignment horizontal="left" vertical="center"/>
    </xf>
    <xf numFmtId="0" fontId="37" fillId="0" borderId="0" xfId="116" applyFont="1" applyFill="1" applyAlignment="1">
      <alignment vertical="center"/>
    </xf>
    <xf numFmtId="0" fontId="37" fillId="0" borderId="0" xfId="116" applyFont="1" applyFill="1" applyAlignment="1">
      <alignment horizontal="right" vertical="center"/>
    </xf>
    <xf numFmtId="0" fontId="38" fillId="0" borderId="2" xfId="365" applyFont="1" applyFill="1" applyBorder="1" applyAlignment="1">
      <alignment horizontal="center" vertical="center"/>
    </xf>
    <xf numFmtId="0" fontId="38" fillId="0" borderId="2" xfId="365" applyFont="1" applyFill="1" applyBorder="1" applyAlignment="1">
      <alignment horizontal="center" vertical="center" wrapText="1"/>
    </xf>
    <xf numFmtId="0" fontId="38" fillId="0" borderId="2" xfId="116" applyFont="1" applyFill="1" applyBorder="1" applyAlignment="1">
      <alignment horizontal="center" vertical="center" wrapText="1"/>
    </xf>
    <xf numFmtId="0" fontId="32" fillId="0" borderId="2" xfId="365" applyFont="1" applyFill="1" applyBorder="1" applyAlignment="1">
      <alignment vertical="center"/>
    </xf>
    <xf numFmtId="194" fontId="32" fillId="0" borderId="2" xfId="365" applyNumberFormat="1" applyFont="1" applyFill="1" applyBorder="1" applyAlignment="1">
      <alignment horizontal="center" vertical="center"/>
    </xf>
    <xf numFmtId="193" fontId="32" fillId="0" borderId="2" xfId="365" applyNumberFormat="1" applyFont="1" applyFill="1" applyBorder="1" applyAlignment="1">
      <alignment horizontal="center" vertical="center"/>
    </xf>
    <xf numFmtId="49" fontId="32" fillId="0" borderId="0" xfId="365" applyNumberFormat="1" applyFont="1"/>
    <xf numFmtId="0" fontId="31" fillId="0" borderId="0" xfId="365" applyFont="1"/>
    <xf numFmtId="199" fontId="32" fillId="0" borderId="2" xfId="365" applyNumberFormat="1" applyFont="1" applyFill="1" applyBorder="1" applyAlignment="1" applyProtection="1">
      <alignment horizontal="left" vertical="center"/>
      <protection locked="0"/>
    </xf>
    <xf numFmtId="193" fontId="32" fillId="0" borderId="2" xfId="365" applyNumberFormat="1" applyFont="1" applyFill="1" applyBorder="1" applyAlignment="1" applyProtection="1">
      <alignment horizontal="left" vertical="center"/>
      <protection locked="0"/>
    </xf>
    <xf numFmtId="199" fontId="32" fillId="0" borderId="4" xfId="365" applyNumberFormat="1" applyFont="1" applyFill="1" applyBorder="1" applyAlignment="1" applyProtection="1">
      <alignment horizontal="left" vertical="center"/>
      <protection locked="0"/>
    </xf>
    <xf numFmtId="193" fontId="32" fillId="0" borderId="4" xfId="365" applyNumberFormat="1" applyFont="1" applyFill="1" applyBorder="1" applyAlignment="1" applyProtection="1">
      <alignment horizontal="left" vertical="center"/>
      <protection locked="0"/>
    </xf>
    <xf numFmtId="0" fontId="32" fillId="0" borderId="4" xfId="365" applyFont="1" applyFill="1" applyBorder="1" applyAlignment="1">
      <alignment vertical="center"/>
    </xf>
    <xf numFmtId="194" fontId="31" fillId="13" borderId="0" xfId="365" applyNumberFormat="1" applyFont="1" applyFill="1" applyAlignment="1">
      <alignment vertical="center"/>
    </xf>
    <xf numFmtId="194" fontId="32" fillId="0" borderId="2" xfId="365" applyNumberFormat="1" applyFont="1" applyFill="1" applyBorder="1" applyAlignment="1" applyProtection="1">
      <alignment horizontal="center" vertical="center"/>
      <protection locked="0"/>
    </xf>
    <xf numFmtId="199" fontId="32" fillId="13" borderId="2" xfId="365" applyNumberFormat="1" applyFont="1" applyFill="1" applyBorder="1" applyAlignment="1" applyProtection="1">
      <alignment horizontal="left" vertical="center"/>
      <protection locked="0"/>
    </xf>
    <xf numFmtId="199" fontId="32" fillId="13" borderId="0" xfId="365" applyNumberFormat="1" applyFont="1" applyFill="1" applyBorder="1" applyAlignment="1" applyProtection="1">
      <alignment horizontal="left" vertical="center"/>
      <protection locked="0"/>
    </xf>
    <xf numFmtId="0" fontId="32" fillId="0" borderId="2" xfId="365" applyFont="1" applyFill="1" applyBorder="1" applyAlignment="1">
      <alignment horizontal="left" vertical="center"/>
    </xf>
    <xf numFmtId="0" fontId="32" fillId="0" borderId="3" xfId="365" applyFont="1" applyFill="1" applyBorder="1" applyAlignment="1">
      <alignment vertical="center"/>
    </xf>
    <xf numFmtId="0" fontId="39" fillId="0" borderId="2" xfId="365" applyFont="1" applyFill="1" applyBorder="1" applyAlignment="1">
      <alignment horizontal="distributed" vertical="center"/>
    </xf>
    <xf numFmtId="194" fontId="31" fillId="0" borderId="0" xfId="365" applyNumberFormat="1" applyFont="1" applyFill="1" applyAlignment="1">
      <alignment vertical="center"/>
    </xf>
    <xf numFmtId="0" fontId="12" fillId="0" borderId="0" xfId="116" applyFont="1" applyFill="1" applyAlignment="1">
      <alignment vertical="center"/>
    </xf>
    <xf numFmtId="0" fontId="0" fillId="0" borderId="0" xfId="365" applyFont="1" applyFill="1" applyAlignment="1">
      <alignment vertical="center"/>
    </xf>
    <xf numFmtId="0" fontId="11" fillId="0" borderId="0" xfId="365" applyNumberFormat="1" applyFont="1"/>
    <xf numFmtId="0" fontId="0" fillId="13" borderId="0" xfId="365" applyFont="1" applyFill="1" applyAlignment="1">
      <alignment vertical="center"/>
    </xf>
    <xf numFmtId="194" fontId="0" fillId="13" borderId="0" xfId="365" applyNumberFormat="1" applyFont="1" applyFill="1" applyAlignment="1">
      <alignment vertical="center"/>
    </xf>
    <xf numFmtId="0" fontId="11" fillId="0" borderId="2" xfId="365" applyFont="1" applyFill="1" applyBorder="1" applyAlignment="1">
      <alignment vertical="center"/>
    </xf>
    <xf numFmtId="194" fontId="11" fillId="0" borderId="2" xfId="365" applyNumberFormat="1" applyFont="1" applyFill="1" applyBorder="1" applyAlignment="1">
      <alignment horizontal="center" vertical="center"/>
    </xf>
    <xf numFmtId="193" fontId="11" fillId="0" borderId="2" xfId="365" applyNumberFormat="1" applyFont="1" applyFill="1" applyBorder="1" applyAlignment="1">
      <alignment horizontal="center" vertical="center"/>
    </xf>
    <xf numFmtId="194" fontId="0" fillId="0" borderId="0" xfId="365" applyNumberFormat="1" applyFont="1" applyFill="1" applyAlignment="1">
      <alignment vertical="center"/>
    </xf>
    <xf numFmtId="0" fontId="40" fillId="0" borderId="0" xfId="116" applyFont="1" applyFill="1" applyAlignment="1">
      <alignment vertical="center"/>
    </xf>
    <xf numFmtId="0" fontId="41" fillId="0" borderId="0" xfId="116" applyFont="1" applyFill="1" applyAlignment="1">
      <alignment horizontal="center" vertical="center"/>
    </xf>
    <xf numFmtId="0" fontId="27" fillId="0" borderId="0" xfId="116" applyFont="1" applyFill="1" applyAlignment="1">
      <alignment horizontal="center" vertical="center"/>
    </xf>
    <xf numFmtId="0" fontId="14" fillId="0" borderId="2" xfId="116" applyFont="1" applyFill="1" applyBorder="1" applyAlignment="1">
      <alignment horizontal="center" vertical="center"/>
    </xf>
    <xf numFmtId="0" fontId="14" fillId="0" borderId="2" xfId="116" applyFont="1" applyFill="1" applyBorder="1" applyAlignment="1">
      <alignment horizontal="center" vertical="center" wrapText="1"/>
    </xf>
    <xf numFmtId="0" fontId="11" fillId="0" borderId="2" xfId="116" applyFont="1" applyFill="1" applyBorder="1" applyAlignment="1">
      <alignment vertical="center"/>
    </xf>
    <xf numFmtId="0" fontId="11" fillId="0" borderId="2" xfId="116" applyFont="1" applyFill="1" applyBorder="1" applyAlignment="1">
      <alignment horizontal="center" vertical="center"/>
    </xf>
    <xf numFmtId="0" fontId="18" fillId="0" borderId="2" xfId="116" applyFont="1" applyFill="1" applyBorder="1" applyAlignment="1">
      <alignment horizontal="distributed" vertical="center"/>
    </xf>
    <xf numFmtId="0" fontId="0" fillId="0" borderId="0" xfId="116" applyFont="1" applyFill="1" applyBorder="1" applyAlignment="1">
      <alignment horizontal="left" vertical="center" wrapText="1"/>
    </xf>
  </cellXfs>
  <cellStyles count="407">
    <cellStyle name="常规" xfId="0" builtinId="0"/>
    <cellStyle name="Input [yellow]" xfId="1"/>
    <cellStyle name="????" xfId="2"/>
    <cellStyle name="??¨′" xfId="3"/>
    <cellStyle name="货币[0]" xfId="4" builtinId="7"/>
    <cellStyle name="货币" xfId="5" builtinId="4"/>
    <cellStyle name="好_津补贴保障测算(5.21)_县，市14.5月简析" xfId="6"/>
    <cellStyle name="Comma_04" xfId="7"/>
    <cellStyle name="60% - 着色 2" xfId="8"/>
    <cellStyle name="20% - 强调文字颜色 3" xfId="9" builtinId="38"/>
    <cellStyle name="输入" xfId="10" builtinId="20"/>
    <cellStyle name="???§??" xfId="11"/>
    <cellStyle name="千位分隔[0]" xfId="12" builtinId="6"/>
    <cellStyle name="Accent2 - 40%" xfId="13"/>
    <cellStyle name="差" xfId="14" builtinId="27"/>
    <cellStyle name="好_sheet1_县，市14.5月简析" xfId="15"/>
    <cellStyle name="千位分隔" xfId="16" builtinId="3"/>
    <cellStyle name="千_NJ18-15" xfId="17"/>
    <cellStyle name="40% - 强调文字颜色 3" xfId="18" builtinId="39"/>
    <cellStyle name="超链接" xfId="19" builtinId="8"/>
    <cellStyle name="Accent2 - 60%" xfId="20"/>
    <cellStyle name="60% - 强调文字颜色 3" xfId="21" builtinId="40"/>
    <cellStyle name="百分比" xfId="22" builtinId="5"/>
    <cellStyle name="普通" xfId="23"/>
    <cellStyle name="百_04-19" xfId="24"/>
    <cellStyle name="Ç§î»[0]" xfId="25"/>
    <cellStyle name="Accent6_县，市14.5月简析" xfId="26"/>
    <cellStyle name="已访问的超链接" xfId="27" builtinId="9"/>
    <cellStyle name="货" xfId="28"/>
    <cellStyle name="货_NJ18-15" xfId="29"/>
    <cellStyle name="常规 6" xfId="30"/>
    <cellStyle name="百_NJ17-26" xfId="31"/>
    <cellStyle name="注释" xfId="32" builtinId="10"/>
    <cellStyle name="好_省属监狱人员级别表(驻外)_县，市14.5月简析" xfId="33"/>
    <cellStyle name="?¡ì?" xfId="34"/>
    <cellStyle name="60% - 强调文字颜色 2" xfId="35" builtinId="36"/>
    <cellStyle name="?§??[" xfId="36"/>
    <cellStyle name="标题 4" xfId="37" builtinId="19"/>
    <cellStyle name="常规 3_西平县2016年预算表格" xfId="38"/>
    <cellStyle name="百_NJ18-39" xfId="39"/>
    <cellStyle name="警告文本" xfId="40" builtinId="11"/>
    <cellStyle name="标题" xfId="41" builtinId="15"/>
    <cellStyle name="?§??·" xfId="42"/>
    <cellStyle name="解释性文本" xfId="43" builtinId="53"/>
    <cellStyle name="标题 1" xfId="44" builtinId="16"/>
    <cellStyle name="好_县，市14.5月简析" xfId="45"/>
    <cellStyle name="标题 2" xfId="46" builtinId="17"/>
    <cellStyle name="60% - 强调文字颜色 1" xfId="47" builtinId="32"/>
    <cellStyle name="标题 3" xfId="48" builtinId="18"/>
    <cellStyle name="60% - 强调文字颜色 4" xfId="49" builtinId="44"/>
    <cellStyle name="输出" xfId="50" builtinId="21"/>
    <cellStyle name="计算" xfId="51" builtinId="22"/>
    <cellStyle name="检查单元格" xfId="52" builtinId="23"/>
    <cellStyle name="20% - 强调文字颜色 6" xfId="53" builtinId="50"/>
    <cellStyle name="百_NJ18-13" xfId="54"/>
    <cellStyle name="百_NJ18-08" xfId="55"/>
    <cellStyle name="百_2005-19" xfId="56"/>
    <cellStyle name="Currency [0]" xfId="57"/>
    <cellStyle name="»õ±ò[0]" xfId="58"/>
    <cellStyle name="强调文字颜色 2" xfId="59" builtinId="33"/>
    <cellStyle name="链接单元格" xfId="60" builtinId="24"/>
    <cellStyle name="汇总" xfId="61" builtinId="25"/>
    <cellStyle name="好" xfId="62" builtinId="26"/>
    <cellStyle name="着色 5" xfId="63"/>
    <cellStyle name="适中" xfId="64" builtinId="28"/>
    <cellStyle name="20% - 强调文字颜色 5" xfId="65" builtinId="46"/>
    <cellStyle name="百_NJ18-12" xfId="66"/>
    <cellStyle name="百_NJ18-07" xfId="67"/>
    <cellStyle name="百_2005-18" xfId="68"/>
    <cellStyle name="强调文字颜色 1" xfId="69" builtinId="29"/>
    <cellStyle name="20% - 强调文字颜色 1" xfId="70" builtinId="30"/>
    <cellStyle name="40% - 强调文字颜色 1" xfId="71" builtinId="31"/>
    <cellStyle name="»õ±ò_10" xfId="72"/>
    <cellStyle name="20% - 强调文字颜色 2" xfId="73" builtinId="34"/>
    <cellStyle name="40% - 强调文字颜色 2" xfId="74" builtinId="35"/>
    <cellStyle name="好_20090629_县，市14.5月简析" xfId="75"/>
    <cellStyle name="百_NJ18-14" xfId="76"/>
    <cellStyle name="百_NJ18-09" xfId="77"/>
    <cellStyle name="强调文字颜色 3" xfId="78" builtinId="37"/>
    <cellStyle name="强调文字颜色 4" xfId="79" builtinId="41"/>
    <cellStyle name="???à" xfId="80"/>
    <cellStyle name="20% - 强调文字颜色 4" xfId="81" builtinId="42"/>
    <cellStyle name="20% - 着色 1" xfId="82"/>
    <cellStyle name="40% - 强调文字颜色 4" xfId="83" builtinId="43"/>
    <cellStyle name="百_NJ18-21" xfId="84"/>
    <cellStyle name="强调文字颜色 5" xfId="85" builtinId="45"/>
    <cellStyle name="20% - 着色 2" xfId="86"/>
    <cellStyle name="40% - 强调文字颜色 5" xfId="87" builtinId="47"/>
    <cellStyle name="60% - 强调文字颜色 5" xfId="88" builtinId="48"/>
    <cellStyle name="百_NJ18-17" xfId="89"/>
    <cellStyle name="强调文字颜色 6" xfId="90" builtinId="49"/>
    <cellStyle name="20% - 着色 3" xfId="91"/>
    <cellStyle name="40% - 强调文字颜色 6" xfId="92" builtinId="51"/>
    <cellStyle name="60% - 强调文字颜色 6" xfId="93" builtinId="52"/>
    <cellStyle name="??¨¬" xfId="94"/>
    <cellStyle name="??¨???" xfId="95"/>
    <cellStyle name="??¡" xfId="96"/>
    <cellStyle name="??¨" xfId="97"/>
    <cellStyle name=" " xfId="98"/>
    <cellStyle name="??" xfId="99"/>
    <cellStyle name="Accent3 - 60%" xfId="100"/>
    <cellStyle name="???" xfId="101"/>
    <cellStyle name="百_NJ18-19" xfId="102"/>
    <cellStyle name="???¨" xfId="103"/>
    <cellStyle name="???¨¤" xfId="104"/>
    <cellStyle name="百_03-17" xfId="105"/>
    <cellStyle name="???à¨" xfId="106"/>
    <cellStyle name="??_NJ02-44" xfId="107"/>
    <cellStyle name="3_05" xfId="108"/>
    <cellStyle name="??¡à¨" xfId="109"/>
    <cellStyle name="_2005-17" xfId="110"/>
    <cellStyle name="??¨¬???" xfId="111"/>
    <cellStyle name="归盒啦_95" xfId="112"/>
    <cellStyle name="??±" xfId="113"/>
    <cellStyle name="??±ò[" xfId="114"/>
    <cellStyle name="千分位[0]" xfId="115"/>
    <cellStyle name="常规 2" xfId="116"/>
    <cellStyle name="百_NJ17-22" xfId="117"/>
    <cellStyle name="??ì" xfId="118"/>
    <cellStyle name="??ì???" xfId="119"/>
    <cellStyle name="표준_0N-HANDLING " xfId="120"/>
    <cellStyle name="??ì??[" xfId="121"/>
    <cellStyle name="?¡ì??¡¤" xfId="122"/>
    <cellStyle name="?§" xfId="123"/>
    <cellStyle name="千分位_ 白土" xfId="124"/>
    <cellStyle name="Accent3_县，市14.5月简析" xfId="125"/>
    <cellStyle name="?§?" xfId="126"/>
    <cellStyle name="?§??" xfId="127"/>
    <cellStyle name="»õ±ò" xfId="128"/>
    <cellStyle name="?§??[0" xfId="129"/>
    <cellStyle name="_05" xfId="130"/>
    <cellStyle name="_1" xfId="131"/>
    <cellStyle name="强调 2" xfId="132"/>
    <cellStyle name="_13" xfId="133"/>
    <cellStyle name="60% - 着色 4" xfId="134"/>
    <cellStyle name="_13-19" xfId="135"/>
    <cellStyle name="_13-19(1)" xfId="136"/>
    <cellStyle name="常规 2 4" xfId="137"/>
    <cellStyle name="_16" xfId="138"/>
    <cellStyle name="_17" xfId="139"/>
    <cellStyle name="Comma" xfId="140"/>
    <cellStyle name="_2003-17" xfId="141"/>
    <cellStyle name="_2005-09" xfId="142"/>
    <cellStyle name="_2005-18" xfId="143"/>
    <cellStyle name="_NJ18-13" xfId="144"/>
    <cellStyle name="_2005-19" xfId="145"/>
    <cellStyle name="好_sheet1" xfId="146"/>
    <cellStyle name="_2006-2" xfId="147"/>
    <cellStyle name="霓付 [0]_95" xfId="148"/>
    <cellStyle name="_201407市发来追加指标" xfId="149"/>
    <cellStyle name="差_xc" xfId="150"/>
    <cellStyle name="_2015驻马店市追加指标（西平县）" xfId="151"/>
    <cellStyle name="_Book3" xfId="152"/>
    <cellStyle name="_ET_STYLE_NoName_00_" xfId="153"/>
    <cellStyle name="千位分" xfId="154"/>
    <cellStyle name="_NJ18-27" xfId="155"/>
    <cellStyle name="_NJ09-05" xfId="156"/>
    <cellStyle name="_NJ17-06" xfId="157"/>
    <cellStyle name="_NJ17-24" xfId="158"/>
    <cellStyle name="_NJ17-25" xfId="159"/>
    <cellStyle name="_NJ17-26" xfId="160"/>
    <cellStyle name="_定稿" xfId="161"/>
    <cellStyle name="_分市分省GDP" xfId="162"/>
    <cellStyle name="差_20090629" xfId="163"/>
    <cellStyle name="_副本2006-2" xfId="164"/>
    <cellStyle name="_副本2006-2新" xfId="165"/>
    <cellStyle name="差_2008年财政收支预算草案(1.4)" xfId="166"/>
    <cellStyle name="_市发来西平指标9。29" xfId="167"/>
    <cellStyle name="_综合数据" xfId="168"/>
    <cellStyle name="_纵横对比" xfId="169"/>
    <cellStyle name="百_NJ18-32" xfId="170"/>
    <cellStyle name="百_NJ18-27" xfId="171"/>
    <cellStyle name="百_NJ09-05" xfId="172"/>
    <cellStyle name="¡ã¨" xfId="173"/>
    <cellStyle name="»õ" xfId="174"/>
    <cellStyle name="Accent6 - 40%" xfId="175"/>
    <cellStyle name="»õ±ò[" xfId="176"/>
    <cellStyle name="°" xfId="177"/>
    <cellStyle name="°_05" xfId="178"/>
    <cellStyle name="Normal_#10-Headcount" xfId="179"/>
    <cellStyle name="°_1" xfId="180"/>
    <cellStyle name="°_17" xfId="181"/>
    <cellStyle name="差_支出预算" xfId="182"/>
    <cellStyle name="°_2003-17" xfId="183"/>
    <cellStyle name="°_2006-2" xfId="184"/>
    <cellStyle name="常规 2 3" xfId="185"/>
    <cellStyle name="°_Book3" xfId="186"/>
    <cellStyle name="°_NJ17-14" xfId="187"/>
    <cellStyle name="°_定稿" xfId="188"/>
    <cellStyle name="常规 5" xfId="189"/>
    <cellStyle name="差_津补贴保障测算(5.21)" xfId="190"/>
    <cellStyle name="百_NJ17-25" xfId="191"/>
    <cellStyle name="°_副本2006-2" xfId="192"/>
    <cellStyle name="HEADING1" xfId="193"/>
    <cellStyle name="°_副本2006-2新" xfId="194"/>
    <cellStyle name="百_NJ18-33" xfId="195"/>
    <cellStyle name="°_综合数据" xfId="196"/>
    <cellStyle name="Percent_laroux" xfId="197"/>
    <cellStyle name="°_纵横对比" xfId="198"/>
    <cellStyle name="百_NJ18-10" xfId="199"/>
    <cellStyle name="百_NJ18-05" xfId="200"/>
    <cellStyle name="°ù·" xfId="201"/>
    <cellStyle name="°ù·ö±è" xfId="202"/>
    <cellStyle name="20% - 着色 4" xfId="203"/>
    <cellStyle name="着色 1" xfId="204"/>
    <cellStyle name="3" xfId="205"/>
    <cellStyle name="20% - 着色 5" xfId="206"/>
    <cellStyle name="着色 2" xfId="207"/>
    <cellStyle name="百_封面" xfId="208"/>
    <cellStyle name="Accent2 - 20%" xfId="209"/>
    <cellStyle name="20% - 着色 6" xfId="210"/>
    <cellStyle name="3?" xfId="211"/>
    <cellStyle name="Accent2" xfId="212"/>
    <cellStyle name="3?ê" xfId="213"/>
    <cellStyle name="3_03-17" xfId="214"/>
    <cellStyle name="3_04-19" xfId="215"/>
    <cellStyle name="常规_2011年省对市县结算(定)" xfId="216"/>
    <cellStyle name="3_2005-18" xfId="217"/>
    <cellStyle name="3_2005-19" xfId="218"/>
    <cellStyle name="Æõ" xfId="219"/>
    <cellStyle name="3_封面" xfId="220"/>
    <cellStyle name="3¡" xfId="221"/>
    <cellStyle name="3￡" xfId="222"/>
    <cellStyle name="³£" xfId="223"/>
    <cellStyle name="3￡1" xfId="224"/>
    <cellStyle name="³£¹æ" xfId="225"/>
    <cellStyle name="40% - 着色 1" xfId="226"/>
    <cellStyle name="40% - 着色 2" xfId="227"/>
    <cellStyle name="40% - 着色 3" xfId="228"/>
    <cellStyle name="40% - 着色 4" xfId="229"/>
    <cellStyle name="40% - 着色 5" xfId="230"/>
    <cellStyle name="40% - 着色 6" xfId="231"/>
    <cellStyle name="60% - 着色 1" xfId="232"/>
    <cellStyle name="60% - 着色 3" xfId="233"/>
    <cellStyle name="60% - 着色 5" xfId="234"/>
    <cellStyle name="60% - 着色 6" xfId="235"/>
    <cellStyle name="Accent1" xfId="236"/>
    <cellStyle name="Accent1 - 20%" xfId="237"/>
    <cellStyle name="Accent1 - 40%" xfId="238"/>
    <cellStyle name="Accent1 - 60%" xfId="239"/>
    <cellStyle name="Accent1_县，市14.5月简析" xfId="240"/>
    <cellStyle name="百_NJ18-23" xfId="241"/>
    <cellStyle name="百_NJ18-18" xfId="242"/>
    <cellStyle name="Accent2_县，市14.5月简析" xfId="243"/>
    <cellStyle name="Accent3" xfId="244"/>
    <cellStyle name="Accent3 - 20%" xfId="245"/>
    <cellStyle name="Accent3 - 40%" xfId="246"/>
    <cellStyle name="Accent4" xfId="247"/>
    <cellStyle name="Accent4 - 20%" xfId="248"/>
    <cellStyle name="好_津补贴保障测算(5.21)" xfId="249"/>
    <cellStyle name="Accent4 - 40%" xfId="250"/>
    <cellStyle name="Accent4 - 60%" xfId="251"/>
    <cellStyle name="Accent4_县，市14.5月简析" xfId="252"/>
    <cellStyle name="Accent5" xfId="253"/>
    <cellStyle name="Accent5 - 20%" xfId="254"/>
    <cellStyle name="Accent5 - 40%" xfId="255"/>
    <cellStyle name="Accent5 - 60%" xfId="256"/>
    <cellStyle name="Accent5_县，市14.5月简析" xfId="257"/>
    <cellStyle name="Accent6" xfId="258"/>
    <cellStyle name="好_支出预算" xfId="259"/>
    <cellStyle name="百_NJ17-42" xfId="260"/>
    <cellStyle name="百_NJ17-37" xfId="261"/>
    <cellStyle name="Accent6 - 20%" xfId="262"/>
    <cellStyle name="Accent6 - 60%" xfId="263"/>
    <cellStyle name="百_NJ18-43" xfId="264"/>
    <cellStyle name="百_NJ18-38" xfId="265"/>
    <cellStyle name="Æõí¨" xfId="266"/>
    <cellStyle name="Ç§·" xfId="267"/>
    <cellStyle name="差_2008年财政收支预算草案(1.4)_县，市14.5月简析" xfId="268"/>
    <cellStyle name="Ç§·öî»" xfId="269"/>
    <cellStyle name="통화 [0]_BOILER-CO1" xfId="270"/>
    <cellStyle name="未定义" xfId="271"/>
    <cellStyle name="差_2016年预算表格（公式）" xfId="272"/>
    <cellStyle name="Ç§·öî»[0]" xfId="273"/>
    <cellStyle name="Ç§î»" xfId="274"/>
    <cellStyle name="Ç§î»·ö¸" xfId="275"/>
    <cellStyle name="Calc Currency (0)" xfId="276"/>
    <cellStyle name="百_NJ17-21" xfId="277"/>
    <cellStyle name="百_NJ17-16" xfId="278"/>
    <cellStyle name="ColLevel_0" xfId="279"/>
    <cellStyle name="Comma [0]" xfId="280"/>
    <cellStyle name="통화_BOILER-CO1" xfId="281"/>
    <cellStyle name="comma zerodec" xfId="282"/>
    <cellStyle name="Currency" xfId="283"/>
    <cellStyle name="着色 4" xfId="284"/>
    <cellStyle name="Currency_04" xfId="285"/>
    <cellStyle name="Currency1" xfId="286"/>
    <cellStyle name="千分位" xfId="287"/>
    <cellStyle name="Date" xfId="288"/>
    <cellStyle name="Dollar (zero dec)" xfId="289"/>
    <cellStyle name="百_NJ17-60" xfId="290"/>
    <cellStyle name="Fixed" xfId="291"/>
    <cellStyle name="Grey" xfId="292"/>
    <cellStyle name="百" xfId="293"/>
    <cellStyle name="Header1" xfId="294"/>
    <cellStyle name="Header2" xfId="295"/>
    <cellStyle name="HEADING2" xfId="296"/>
    <cellStyle name="no dec" xfId="297"/>
    <cellStyle name="Norma,_laroux_4_营业在建 (2)_E21" xfId="298"/>
    <cellStyle name="Normal" xfId="299"/>
    <cellStyle name="Normal - Style1" xfId="300"/>
    <cellStyle name="Percent" xfId="301"/>
    <cellStyle name="百_NJ18-04" xfId="302"/>
    <cellStyle name="Percent [2]" xfId="303"/>
    <cellStyle name="RowLevel_0" xfId="304"/>
    <cellStyle name="Total" xfId="305"/>
    <cellStyle name="百_05" xfId="306"/>
    <cellStyle name="常规_2007地方上报报表12.22" xfId="307"/>
    <cellStyle name="百_NJ09-03" xfId="308"/>
    <cellStyle name="百_NJ09-04" xfId="309"/>
    <cellStyle name="百_NJ18-34" xfId="310"/>
    <cellStyle name="百_NJ09-07" xfId="311"/>
    <cellStyle name="百_NJ09-08" xfId="312"/>
    <cellStyle name="百_NJ17-07" xfId="313"/>
    <cellStyle name="百_NJ17-08" xfId="314"/>
    <cellStyle name="百_NJ17-11" xfId="315"/>
    <cellStyle name="常规 3" xfId="316"/>
    <cellStyle name="百_NJ17-23" xfId="317"/>
    <cellStyle name="百_NJ17-18" xfId="318"/>
    <cellStyle name="常规 4" xfId="319"/>
    <cellStyle name="百_NJ17-19" xfId="320"/>
    <cellStyle name="百_NJ17-27" xfId="321"/>
    <cellStyle name="常规 8" xfId="322"/>
    <cellStyle name="百_NJ17-33" xfId="323"/>
    <cellStyle name="百_NJ17-28" xfId="324"/>
    <cellStyle name="差_支出预算_县，市14.5月简析" xfId="325"/>
    <cellStyle name="百_NJ17-34" xfId="326"/>
    <cellStyle name="百_NJ17-35" xfId="327"/>
    <cellStyle name="百_NJ17-36" xfId="328"/>
    <cellStyle name="百_NJ17-39" xfId="329"/>
    <cellStyle name="百_NJ17-47" xfId="330"/>
    <cellStyle name="百_NJ17-54" xfId="331"/>
    <cellStyle name="百_NJ17-62" xfId="332"/>
    <cellStyle name="百_NJ18-01" xfId="333"/>
    <cellStyle name="百_NJ18-02" xfId="334"/>
    <cellStyle name="百_NJ18-03" xfId="335"/>
    <cellStyle name="百_NJ18-11" xfId="336"/>
    <cellStyle name="百_NJ18-06" xfId="337"/>
    <cellStyle name="百分比 2" xfId="338"/>
    <cellStyle name="表标题" xfId="339"/>
    <cellStyle name="差_20090629_县，市14.5月简析" xfId="340"/>
    <cellStyle name="差_2014年地方财政预算表（西平县五次）" xfId="341"/>
    <cellStyle name="差_2014年预算编制基数性数据" xfId="342"/>
    <cellStyle name="差_2014年预算编制基数性数据_县，市14.5月简析" xfId="343"/>
    <cellStyle name="数字" xfId="344"/>
    <cellStyle name="差_sheet1" xfId="345"/>
    <cellStyle name="差_sheet1_县，市14.5月简析" xfId="346"/>
    <cellStyle name="差_xc_县，市14.5月简析" xfId="347"/>
    <cellStyle name="好_收入预算_县，市14.5月简析" xfId="348"/>
    <cellStyle name="差_Xl0000302" xfId="349"/>
    <cellStyle name="差_津补贴保障测算(5.21)_县，市14.5月简析" xfId="350"/>
    <cellStyle name="好_2008年财政收支预算草案(1.4)_县，市14.5月简析" xfId="351"/>
    <cellStyle name="差_省属监狱人员级别表(驻外)" xfId="352"/>
    <cellStyle name="差_省属监狱人员级别表(驻外)_县，市14.5月简析" xfId="353"/>
    <cellStyle name="差_收入预算" xfId="354"/>
    <cellStyle name="差_收入预算_县，市14.5月简析" xfId="355"/>
    <cellStyle name="差_县，市14.5月简析" xfId="356"/>
    <cellStyle name="콤마 [0]_BOILER-CO1" xfId="357"/>
    <cellStyle name="着色 6" xfId="358"/>
    <cellStyle name="常" xfId="359"/>
    <cellStyle name="常规 10" xfId="360"/>
    <cellStyle name="常规 11" xfId="361"/>
    <cellStyle name="强调 3" xfId="362"/>
    <cellStyle name="常规 2 2" xfId="363"/>
    <cellStyle name="常规 2_（西平）2015年地方预算表格--11项基金" xfId="364"/>
    <cellStyle name="常规 3 2" xfId="365"/>
    <cellStyle name="常规_2006年专项结算" xfId="366"/>
    <cellStyle name="常规_2007年安阳市北关区预算表" xfId="367"/>
    <cellStyle name="常规_2013年预算表格（新加公式3.15）" xfId="368"/>
    <cellStyle name="常规_439B6D647C250158E0530A0804CC3FF1" xfId="369"/>
    <cellStyle name="千位" xfId="370"/>
    <cellStyle name="常规_地市2017年预算汇总" xfId="371"/>
    <cellStyle name="好_2008年财政收支预算草案(1.4)" xfId="372"/>
    <cellStyle name="好_20090629" xfId="373"/>
    <cellStyle name="好_2014年地方财政预算表（西平县五次）" xfId="374"/>
    <cellStyle name="好_2014年预算编制基数性数据" xfId="375"/>
    <cellStyle name="好_2014年预算编制基数性数据_县，市14.5月简析" xfId="376"/>
    <cellStyle name="好_2016年预算表格（公式）" xfId="377"/>
    <cellStyle name="好_xc" xfId="378"/>
    <cellStyle name="好_xc_县，市14.5月简析" xfId="379"/>
    <cellStyle name="好_Xl0000302" xfId="380"/>
    <cellStyle name="好_省属监狱人员级别表(驻外)" xfId="381"/>
    <cellStyle name="好_收入预算" xfId="382"/>
    <cellStyle name="好_支出预算_县，市14.5月简析" xfId="383"/>
    <cellStyle name="货币[" xfId="384"/>
    <cellStyle name="霓付_95" xfId="385"/>
    <cellStyle name="烹拳 [0]_95" xfId="386"/>
    <cellStyle name="烹拳_95" xfId="387"/>
    <cellStyle name="千" xfId="388"/>
    <cellStyle name="千_NJ09-05" xfId="389"/>
    <cellStyle name="千_NJ17-06" xfId="390"/>
    <cellStyle name="千_NJ17-24" xfId="391"/>
    <cellStyle name="千_NJ17-26" xfId="392"/>
    <cellStyle name="千位[" xfId="393"/>
    <cellStyle name="千位[0]" xfId="394"/>
    <cellStyle name="千位_(人代会用)" xfId="395"/>
    <cellStyle name="千位分隔 2" xfId="396"/>
    <cellStyle name="千位分季_新建 Microsoft Excel 工作表" xfId="397"/>
    <cellStyle name="钎霖_4岿角利" xfId="398"/>
    <cellStyle name="强调 1" xfId="399"/>
    <cellStyle name="小数" xfId="400"/>
    <cellStyle name="样式 1" xfId="401"/>
    <cellStyle name="着色 3" xfId="402"/>
    <cellStyle name="콤마_BOILER-CO1" xfId="403"/>
    <cellStyle name="常规_1、政府组成部门预算分析-基本支出" xfId="404"/>
    <cellStyle name="常规_EE70A06373940074E0430A0804CB0074" xfId="405"/>
    <cellStyle name="常规_0C0E50DD51360000E0530A0804CB2C68" xfId="40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RKET\2000Project\National%20Flood%20Warning\&#39547;&#39532;&#24215;\&#36164;&#23457;\WINDOWS\TEMP\MP-97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My%20Documents\&#25910;&#25903;&#30446;&#26631;\&#36130;&#25919;&#20379;&#20859;&#20154;&#21592;&#20449;&#24687;&#34920;\&#25945;&#32946;\&#27896;&#27700;&#22235;&#2001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ysg\Downloads\2019&#24180;&#35199;&#24179;&#21439;&#22320;&#26041;&#36130;&#25919;&#39044;&#31639;&#34920;&#65288;&#20840;&#21439;&#19982;&#20154;&#22823;&#25253;&#21578;&#19968;&#33268;&#65289;3.25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各年度收费、罚没、专项收入.xls]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p-team 1"/>
      <sheetName val="Mp-team 3"/>
      <sheetName val="xxxxxx"/>
      <sheetName val="Mp-team 2"/>
      <sheetName val="Mp-team 4"/>
      <sheetName val="Mp-Automation College "/>
      <sheetName val="Mp-Project&amp;A.C.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封面"/>
      <sheetName val="目录"/>
      <sheetName val="表一"/>
      <sheetName val="表二（新）"/>
      <sheetName val="表二（旧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</sheetNames>
    <sheetDataSet>
      <sheetData sheetId="0" refreshError="1"/>
      <sheetData sheetId="1" refreshError="1"/>
      <sheetData sheetId="2" refreshError="1"/>
      <sheetData sheetId="3">
        <row r="35">
          <cell r="B35">
            <v>105086</v>
          </cell>
          <cell r="C35">
            <v>116120</v>
          </cell>
        </row>
      </sheetData>
      <sheetData sheetId="4">
        <row r="5">
          <cell r="C5">
            <v>70709</v>
          </cell>
        </row>
        <row r="6">
          <cell r="C6">
            <v>404</v>
          </cell>
        </row>
        <row r="18">
          <cell r="C18">
            <v>317</v>
          </cell>
        </row>
        <row r="27">
          <cell r="C27">
            <v>16804</v>
          </cell>
        </row>
        <row r="38">
          <cell r="C38">
            <v>354</v>
          </cell>
        </row>
        <row r="50">
          <cell r="C50">
            <v>307</v>
          </cell>
        </row>
        <row r="61">
          <cell r="C61">
            <v>1605</v>
          </cell>
        </row>
        <row r="72">
          <cell r="C72">
            <v>63</v>
          </cell>
        </row>
        <row r="84">
          <cell r="C84">
            <v>233</v>
          </cell>
        </row>
        <row r="93">
          <cell r="C93">
            <v>0</v>
          </cell>
        </row>
        <row r="107">
          <cell r="C107">
            <v>812</v>
          </cell>
        </row>
        <row r="117">
          <cell r="C117">
            <v>1133</v>
          </cell>
        </row>
        <row r="126">
          <cell r="C126">
            <v>324</v>
          </cell>
        </row>
        <row r="137">
          <cell r="C137">
            <v>0</v>
          </cell>
        </row>
        <row r="151">
          <cell r="C151">
            <v>47</v>
          </cell>
        </row>
        <row r="158">
          <cell r="C158">
            <v>0</v>
          </cell>
        </row>
        <row r="166">
          <cell r="C166">
            <v>144</v>
          </cell>
        </row>
        <row r="172">
          <cell r="C172">
            <v>68</v>
          </cell>
        </row>
        <row r="179">
          <cell r="C179">
            <v>59</v>
          </cell>
        </row>
        <row r="186">
          <cell r="C186">
            <v>1121</v>
          </cell>
        </row>
        <row r="193">
          <cell r="C193">
            <v>1407</v>
          </cell>
        </row>
        <row r="200">
          <cell r="C200">
            <v>183</v>
          </cell>
        </row>
        <row r="206">
          <cell r="C206">
            <v>102</v>
          </cell>
        </row>
        <row r="214">
          <cell r="C214">
            <v>0</v>
          </cell>
        </row>
        <row r="220">
          <cell r="C220">
            <v>106</v>
          </cell>
        </row>
        <row r="226">
          <cell r="C226">
            <v>0</v>
          </cell>
        </row>
        <row r="232">
          <cell r="C232">
            <v>3005</v>
          </cell>
        </row>
        <row r="249">
          <cell r="C249">
            <v>42111</v>
          </cell>
        </row>
        <row r="252">
          <cell r="C252">
            <v>0</v>
          </cell>
        </row>
        <row r="255">
          <cell r="C255">
            <v>0</v>
          </cell>
        </row>
        <row r="256">
          <cell r="C256">
            <v>0</v>
          </cell>
        </row>
        <row r="267">
          <cell r="C267">
            <v>12475</v>
          </cell>
        </row>
        <row r="268">
          <cell r="C268">
            <v>0</v>
          </cell>
        </row>
        <row r="271">
          <cell r="C271">
            <v>9244</v>
          </cell>
        </row>
        <row r="280">
          <cell r="C280">
            <v>0</v>
          </cell>
        </row>
        <row r="287">
          <cell r="C287">
            <v>1281</v>
          </cell>
        </row>
        <row r="295">
          <cell r="C295">
            <v>1320</v>
          </cell>
        </row>
        <row r="304">
          <cell r="C304">
            <v>630</v>
          </cell>
        </row>
        <row r="320">
          <cell r="C320">
            <v>0</v>
          </cell>
        </row>
        <row r="329">
          <cell r="C329">
            <v>0</v>
          </cell>
        </row>
        <row r="339">
          <cell r="C339">
            <v>0</v>
          </cell>
        </row>
        <row r="347">
          <cell r="C347">
            <v>0</v>
          </cell>
        </row>
        <row r="353">
          <cell r="C353">
            <v>0</v>
          </cell>
        </row>
        <row r="355">
          <cell r="C355">
            <v>58791</v>
          </cell>
        </row>
        <row r="356">
          <cell r="C356">
            <v>201</v>
          </cell>
        </row>
        <row r="361">
          <cell r="C361">
            <v>55752</v>
          </cell>
        </row>
        <row r="370">
          <cell r="C370">
            <v>1357</v>
          </cell>
        </row>
        <row r="377">
          <cell r="C377">
            <v>82</v>
          </cell>
        </row>
        <row r="383">
          <cell r="C383">
            <v>0</v>
          </cell>
        </row>
        <row r="387">
          <cell r="C387">
            <v>0</v>
          </cell>
        </row>
        <row r="391">
          <cell r="C391">
            <v>226</v>
          </cell>
        </row>
        <row r="395">
          <cell r="C395">
            <v>613</v>
          </cell>
        </row>
        <row r="401">
          <cell r="C401">
            <v>0</v>
          </cell>
        </row>
        <row r="408">
          <cell r="C408">
            <v>560</v>
          </cell>
        </row>
        <row r="409">
          <cell r="C409">
            <v>372</v>
          </cell>
        </row>
        <row r="410">
          <cell r="C410">
            <v>292</v>
          </cell>
        </row>
        <row r="415">
          <cell r="C415">
            <v>0</v>
          </cell>
        </row>
        <row r="424">
          <cell r="C424">
            <v>0</v>
          </cell>
        </row>
        <row r="430">
          <cell r="C430">
            <v>0</v>
          </cell>
        </row>
        <row r="436">
          <cell r="C436">
            <v>4</v>
          </cell>
        </row>
        <row r="441">
          <cell r="C441">
            <v>0</v>
          </cell>
        </row>
        <row r="446">
          <cell r="C446">
            <v>76</v>
          </cell>
        </row>
        <row r="453">
          <cell r="C453">
            <v>0</v>
          </cell>
        </row>
        <row r="457">
          <cell r="C457">
            <v>0</v>
          </cell>
        </row>
        <row r="460">
          <cell r="C460">
            <v>0</v>
          </cell>
        </row>
        <row r="465">
          <cell r="C465">
            <v>1555</v>
          </cell>
        </row>
        <row r="466">
          <cell r="C466">
            <v>1042</v>
          </cell>
        </row>
        <row r="482">
          <cell r="C482">
            <v>70</v>
          </cell>
        </row>
        <row r="490">
          <cell r="C490">
            <v>42</v>
          </cell>
        </row>
        <row r="501">
          <cell r="C501">
            <v>0</v>
          </cell>
        </row>
        <row r="510">
          <cell r="C510">
            <v>359</v>
          </cell>
        </row>
        <row r="517">
          <cell r="C517">
            <v>42</v>
          </cell>
        </row>
        <row r="521">
          <cell r="C521">
            <v>66478</v>
          </cell>
        </row>
        <row r="522">
          <cell r="C522">
            <v>842</v>
          </cell>
        </row>
        <row r="536">
          <cell r="C536">
            <v>277</v>
          </cell>
        </row>
        <row r="544">
          <cell r="C544">
            <v>0</v>
          </cell>
        </row>
        <row r="546">
          <cell r="C546">
            <v>34016</v>
          </cell>
        </row>
        <row r="555">
          <cell r="C555">
            <v>0</v>
          </cell>
        </row>
        <row r="559">
          <cell r="C559">
            <v>427</v>
          </cell>
        </row>
        <row r="569">
          <cell r="C569">
            <v>3967</v>
          </cell>
        </row>
        <row r="577">
          <cell r="C577">
            <v>169</v>
          </cell>
        </row>
        <row r="584">
          <cell r="C584">
            <v>128</v>
          </cell>
        </row>
        <row r="591">
          <cell r="C591">
            <v>184</v>
          </cell>
        </row>
        <row r="600">
          <cell r="C600">
            <v>52</v>
          </cell>
        </row>
        <row r="605">
          <cell r="C605">
            <v>0</v>
          </cell>
        </row>
        <row r="608">
          <cell r="C608">
            <v>5692</v>
          </cell>
        </row>
        <row r="611">
          <cell r="C611">
            <v>0</v>
          </cell>
        </row>
        <row r="614">
          <cell r="C614">
            <v>0</v>
          </cell>
        </row>
        <row r="617">
          <cell r="C617">
            <v>13</v>
          </cell>
        </row>
        <row r="620">
          <cell r="C620">
            <v>19302</v>
          </cell>
        </row>
        <row r="624">
          <cell r="C624">
            <v>1100</v>
          </cell>
        </row>
        <row r="629">
          <cell r="C629">
            <v>56</v>
          </cell>
        </row>
        <row r="637">
          <cell r="C637">
            <v>253</v>
          </cell>
        </row>
        <row r="638">
          <cell r="C638">
            <v>48846</v>
          </cell>
        </row>
        <row r="639">
          <cell r="C639">
            <v>2154</v>
          </cell>
        </row>
        <row r="644">
          <cell r="C644">
            <v>210</v>
          </cell>
        </row>
        <row r="657">
          <cell r="C657">
            <v>699</v>
          </cell>
        </row>
        <row r="661">
          <cell r="C661">
            <v>4849</v>
          </cell>
        </row>
        <row r="673">
          <cell r="C673">
            <v>0</v>
          </cell>
        </row>
        <row r="676">
          <cell r="C676">
            <v>1915</v>
          </cell>
        </row>
        <row r="680">
          <cell r="C680">
            <v>6649</v>
          </cell>
        </row>
        <row r="685">
          <cell r="C685">
            <v>29824</v>
          </cell>
        </row>
        <row r="689">
          <cell r="C689">
            <v>2400</v>
          </cell>
        </row>
        <row r="693">
          <cell r="C693">
            <v>146</v>
          </cell>
        </row>
        <row r="696">
          <cell r="C696">
            <v>0</v>
          </cell>
        </row>
        <row r="705">
          <cell r="C705">
            <v>0</v>
          </cell>
        </row>
        <row r="707">
          <cell r="C707">
            <v>0</v>
          </cell>
        </row>
        <row r="709">
          <cell r="C709">
            <v>687</v>
          </cell>
        </row>
        <row r="710">
          <cell r="C710">
            <v>176</v>
          </cell>
        </row>
        <row r="719">
          <cell r="C719">
            <v>511</v>
          </cell>
        </row>
        <row r="723">
          <cell r="C723">
            <v>0</v>
          </cell>
        </row>
        <row r="731">
          <cell r="C731">
            <v>0</v>
          </cell>
        </row>
        <row r="737">
          <cell r="C737">
            <v>0</v>
          </cell>
        </row>
        <row r="744">
          <cell r="C744">
            <v>0</v>
          </cell>
        </row>
        <row r="750">
          <cell r="C750">
            <v>0</v>
          </cell>
        </row>
        <row r="753">
          <cell r="C753">
            <v>0</v>
          </cell>
        </row>
        <row r="758">
          <cell r="C758">
            <v>0</v>
          </cell>
        </row>
        <row r="766">
          <cell r="C766">
            <v>0</v>
          </cell>
        </row>
        <row r="782">
          <cell r="C782">
            <v>3291</v>
          </cell>
        </row>
        <row r="783">
          <cell r="C783">
            <v>1192</v>
          </cell>
        </row>
        <row r="794">
          <cell r="C794">
            <v>249</v>
          </cell>
        </row>
        <row r="795">
          <cell r="C795">
            <v>1125</v>
          </cell>
        </row>
        <row r="798">
          <cell r="C798">
            <v>637</v>
          </cell>
        </row>
        <row r="799">
          <cell r="C799">
            <v>88</v>
          </cell>
        </row>
        <row r="801">
          <cell r="C801">
            <v>29959</v>
          </cell>
        </row>
        <row r="802">
          <cell r="C802">
            <v>6929</v>
          </cell>
        </row>
        <row r="827">
          <cell r="C827">
            <v>445</v>
          </cell>
        </row>
        <row r="852">
          <cell r="C852">
            <v>1215</v>
          </cell>
        </row>
        <row r="878">
          <cell r="C878">
            <v>0</v>
          </cell>
        </row>
        <row r="889">
          <cell r="C889">
            <v>19019</v>
          </cell>
        </row>
        <row r="900">
          <cell r="C900">
            <v>117</v>
          </cell>
        </row>
        <row r="906">
          <cell r="C906">
            <v>0</v>
          </cell>
        </row>
        <row r="913">
          <cell r="C913">
            <v>1734</v>
          </cell>
        </row>
        <row r="920">
          <cell r="C920">
            <v>0</v>
          </cell>
        </row>
        <row r="923">
          <cell r="C923">
            <v>500</v>
          </cell>
        </row>
        <row r="926">
          <cell r="C926">
            <v>5209</v>
          </cell>
        </row>
        <row r="927">
          <cell r="C927">
            <v>4672</v>
          </cell>
        </row>
        <row r="950">
          <cell r="C950">
            <v>0</v>
          </cell>
        </row>
        <row r="960">
          <cell r="C960">
            <v>0</v>
          </cell>
        </row>
        <row r="970">
          <cell r="C970">
            <v>187</v>
          </cell>
        </row>
        <row r="975">
          <cell r="C975">
            <v>0</v>
          </cell>
        </row>
        <row r="982">
          <cell r="C982">
            <v>350</v>
          </cell>
        </row>
        <row r="987">
          <cell r="C987">
            <v>0</v>
          </cell>
        </row>
        <row r="990">
          <cell r="C990">
            <v>0</v>
          </cell>
        </row>
        <row r="991">
          <cell r="C991">
            <v>0</v>
          </cell>
        </row>
        <row r="1001">
          <cell r="C1001">
            <v>0</v>
          </cell>
        </row>
        <row r="1017">
          <cell r="C1017">
            <v>0</v>
          </cell>
        </row>
        <row r="1022">
          <cell r="C1022">
            <v>0</v>
          </cell>
        </row>
        <row r="1036">
          <cell r="C1036">
            <v>0</v>
          </cell>
        </row>
        <row r="1043">
          <cell r="C1043">
            <v>0</v>
          </cell>
        </row>
        <row r="1050">
          <cell r="C1050">
            <v>0</v>
          </cell>
        </row>
        <row r="1056">
          <cell r="C1056">
            <v>131</v>
          </cell>
        </row>
        <row r="1057">
          <cell r="C1057">
            <v>105</v>
          </cell>
        </row>
        <row r="1067">
          <cell r="C1067">
            <v>0</v>
          </cell>
        </row>
        <row r="1073">
          <cell r="C1073">
            <v>26</v>
          </cell>
        </row>
        <row r="1076">
          <cell r="C1076">
            <v>0</v>
          </cell>
        </row>
        <row r="1077">
          <cell r="C1077">
            <v>0</v>
          </cell>
        </row>
        <row r="1084">
          <cell r="C1084">
            <v>0</v>
          </cell>
        </row>
        <row r="1091">
          <cell r="C1091">
            <v>0</v>
          </cell>
        </row>
        <row r="1101">
          <cell r="C1101">
            <v>922</v>
          </cell>
        </row>
        <row r="1102">
          <cell r="C1102">
            <v>829</v>
          </cell>
        </row>
        <row r="1121">
          <cell r="C1121">
            <v>0</v>
          </cell>
        </row>
        <row r="1140">
          <cell r="C1140">
            <v>0</v>
          </cell>
        </row>
        <row r="1149">
          <cell r="C1149">
            <v>93</v>
          </cell>
        </row>
        <row r="1165">
          <cell r="C1165">
            <v>10921</v>
          </cell>
        </row>
        <row r="1166">
          <cell r="C1166">
            <v>2514</v>
          </cell>
        </row>
        <row r="1175">
          <cell r="C1175">
            <v>8107</v>
          </cell>
        </row>
        <row r="1179">
          <cell r="C1179">
            <v>300</v>
          </cell>
        </row>
        <row r="1183">
          <cell r="C1183">
            <v>216</v>
          </cell>
        </row>
        <row r="1184">
          <cell r="C1184">
            <v>216</v>
          </cell>
        </row>
        <row r="1199">
          <cell r="C1199">
            <v>0</v>
          </cell>
        </row>
        <row r="1213">
          <cell r="C1213">
            <v>0</v>
          </cell>
        </row>
        <row r="1218">
          <cell r="C1218">
            <v>0</v>
          </cell>
        </row>
        <row r="1224">
          <cell r="C1224">
            <v>0</v>
          </cell>
        </row>
        <row r="1236">
          <cell r="C1236">
            <v>151</v>
          </cell>
        </row>
        <row r="1237">
          <cell r="C1237">
            <v>151</v>
          </cell>
        </row>
        <row r="1249">
          <cell r="C1249">
            <v>0</v>
          </cell>
        </row>
        <row r="1255">
          <cell r="C1255">
            <v>0</v>
          </cell>
        </row>
        <row r="1261">
          <cell r="C1261">
            <v>0</v>
          </cell>
        </row>
        <row r="1269">
          <cell r="C1269">
            <v>0</v>
          </cell>
        </row>
        <row r="1282">
          <cell r="C1282">
            <v>0</v>
          </cell>
        </row>
        <row r="1286">
          <cell r="C1286">
            <v>0</v>
          </cell>
        </row>
        <row r="1293">
          <cell r="C1293">
            <v>4800</v>
          </cell>
        </row>
        <row r="1294">
          <cell r="C1294">
            <v>0</v>
          </cell>
        </row>
        <row r="1295">
          <cell r="C1295">
            <v>0</v>
          </cell>
        </row>
        <row r="1300">
          <cell r="C1300">
            <v>0</v>
          </cell>
        </row>
        <row r="1302">
          <cell r="C1302">
            <v>5893</v>
          </cell>
        </row>
        <row r="1303">
          <cell r="C1303">
            <v>4610</v>
          </cell>
        </row>
        <row r="1304">
          <cell r="C1304">
            <v>1283</v>
          </cell>
        </row>
        <row r="1307">
          <cell r="B1307">
            <v>456871</v>
          </cell>
          <cell r="C1307">
            <v>321406</v>
          </cell>
        </row>
      </sheetData>
      <sheetData sheetId="5" refreshError="1"/>
      <sheetData sheetId="6">
        <row r="7">
          <cell r="F7">
            <v>14862</v>
          </cell>
        </row>
        <row r="9">
          <cell r="F9">
            <v>1770</v>
          </cell>
        </row>
        <row r="10">
          <cell r="C10">
            <v>866</v>
          </cell>
        </row>
        <row r="10">
          <cell r="F10">
            <v>13092</v>
          </cell>
        </row>
        <row r="11">
          <cell r="C11">
            <v>1239</v>
          </cell>
        </row>
        <row r="12">
          <cell r="C12">
            <v>2033</v>
          </cell>
        </row>
        <row r="13">
          <cell r="C13">
            <v>7</v>
          </cell>
        </row>
        <row r="14">
          <cell r="C14">
            <v>11033</v>
          </cell>
        </row>
        <row r="18">
          <cell r="C18">
            <v>83246</v>
          </cell>
        </row>
        <row r="20">
          <cell r="C20">
            <v>2936</v>
          </cell>
        </row>
        <row r="23">
          <cell r="C23">
            <v>108</v>
          </cell>
        </row>
        <row r="26">
          <cell r="C26">
            <v>19306</v>
          </cell>
        </row>
        <row r="27">
          <cell r="C27">
            <v>24940</v>
          </cell>
        </row>
        <row r="29">
          <cell r="C29">
            <v>4123</v>
          </cell>
        </row>
        <row r="31">
          <cell r="C31">
            <v>14297</v>
          </cell>
        </row>
        <row r="33">
          <cell r="C33">
            <v>180</v>
          </cell>
        </row>
        <row r="35">
          <cell r="C35">
            <v>635</v>
          </cell>
        </row>
        <row r="39">
          <cell r="C39">
            <v>2016</v>
          </cell>
        </row>
        <row r="40">
          <cell r="C40">
            <v>7371</v>
          </cell>
        </row>
        <row r="43">
          <cell r="C43">
            <v>9643</v>
          </cell>
        </row>
        <row r="44">
          <cell r="C44">
            <v>6003</v>
          </cell>
        </row>
        <row r="53">
          <cell r="C53">
            <v>2468</v>
          </cell>
        </row>
        <row r="57">
          <cell r="C57">
            <v>12521</v>
          </cell>
        </row>
        <row r="58">
          <cell r="C58">
            <v>22</v>
          </cell>
        </row>
        <row r="62">
          <cell r="C62">
            <v>2847</v>
          </cell>
        </row>
        <row r="64">
          <cell r="C64">
            <v>60</v>
          </cell>
        </row>
        <row r="65">
          <cell r="C65">
            <v>185</v>
          </cell>
        </row>
        <row r="66">
          <cell r="C66">
            <v>387</v>
          </cell>
        </row>
        <row r="69">
          <cell r="C69">
            <v>6630</v>
          </cell>
        </row>
        <row r="70">
          <cell r="C70">
            <v>2364</v>
          </cell>
        </row>
        <row r="72">
          <cell r="C72">
            <v>26</v>
          </cell>
        </row>
        <row r="81">
          <cell r="C81">
            <v>0</v>
          </cell>
        </row>
        <row r="92">
          <cell r="C92">
            <v>15177</v>
          </cell>
        </row>
        <row r="102">
          <cell r="F102">
            <v>336268</v>
          </cell>
        </row>
      </sheetData>
      <sheetData sheetId="7"/>
      <sheetData sheetId="8"/>
      <sheetData sheetId="9">
        <row r="7">
          <cell r="B7">
            <v>116120</v>
          </cell>
        </row>
        <row r="8">
          <cell r="B8">
            <v>0</v>
          </cell>
        </row>
        <row r="9">
          <cell r="B9">
            <v>116120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3">
          <cell r="B103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6">
          <cell r="B166">
            <v>0</v>
          </cell>
        </row>
        <row r="167">
          <cell r="B167">
            <v>0</v>
          </cell>
        </row>
        <row r="168">
          <cell r="B168">
            <v>0</v>
          </cell>
        </row>
        <row r="169">
          <cell r="B169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0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116120</v>
          </cell>
        </row>
        <row r="197">
          <cell r="B197">
            <v>0</v>
          </cell>
        </row>
        <row r="198">
          <cell r="B198">
            <v>116120</v>
          </cell>
        </row>
        <row r="199">
          <cell r="B199">
            <v>0</v>
          </cell>
        </row>
        <row r="200">
          <cell r="B200">
            <v>0</v>
          </cell>
        </row>
        <row r="201">
          <cell r="B201">
            <v>0</v>
          </cell>
        </row>
        <row r="202">
          <cell r="B202">
            <v>116120</v>
          </cell>
        </row>
        <row r="203">
          <cell r="B203">
            <v>0</v>
          </cell>
        </row>
        <row r="204">
          <cell r="B204">
            <v>0</v>
          </cell>
        </row>
        <row r="205">
          <cell r="B205">
            <v>0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</sheetData>
      <sheetData sheetId="10" refreshError="1"/>
      <sheetData sheetId="11" refreshError="1"/>
      <sheetData sheetId="12" refreshError="1"/>
      <sheetData sheetId="13">
        <row r="66">
          <cell r="F66">
            <v>29672</v>
          </cell>
        </row>
      </sheetData>
      <sheetData sheetId="14"/>
      <sheetData sheetId="15" refreshError="1"/>
      <sheetData sheetId="16" refreshError="1"/>
      <sheetData sheetId="17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selection activeCell="L7" sqref="L7"/>
    </sheetView>
  </sheetViews>
  <sheetFormatPr defaultColWidth="9" defaultRowHeight="13.5" outlineLevelCol="3"/>
  <cols>
    <col min="1" max="1" width="31.75" style="369" customWidth="1"/>
    <col min="2" max="3" width="12.875" style="369" customWidth="1"/>
    <col min="4" max="4" width="21" style="369" customWidth="1"/>
    <col min="5" max="16384" width="9" style="369"/>
  </cols>
  <sheetData>
    <row r="1" ht="14.25" spans="1:1">
      <c r="A1" s="400" t="s">
        <v>0</v>
      </c>
    </row>
    <row r="2" s="400" customFormat="1" ht="24.75" customHeight="1" spans="1:4">
      <c r="A2" s="410" t="s">
        <v>1</v>
      </c>
      <c r="B2" s="411"/>
      <c r="C2" s="411"/>
      <c r="D2" s="411"/>
    </row>
    <row r="3" ht="19.5" customHeight="1" spans="1:4">
      <c r="A3" s="376" t="s">
        <v>2</v>
      </c>
      <c r="D3" s="378" t="s">
        <v>3</v>
      </c>
    </row>
    <row r="4" ht="37.5" customHeight="1" spans="1:4">
      <c r="A4" s="412" t="s">
        <v>4</v>
      </c>
      <c r="B4" s="413" t="s">
        <v>5</v>
      </c>
      <c r="C4" s="412" t="s">
        <v>6</v>
      </c>
      <c r="D4" s="413" t="s">
        <v>7</v>
      </c>
    </row>
    <row r="5" ht="20.25" customHeight="1" spans="1:4">
      <c r="A5" s="414" t="s">
        <v>8</v>
      </c>
      <c r="B5" s="415">
        <f>SUM(B6:B21)</f>
        <v>72192</v>
      </c>
      <c r="C5" s="415">
        <f>SUM(C6:C21)</f>
        <v>81284</v>
      </c>
      <c r="D5" s="415">
        <f>IF(B5=0,"",ROUND((C5-B5)/B5*100,1))</f>
        <v>12.6</v>
      </c>
    </row>
    <row r="6" ht="20.25" customHeight="1" spans="1:4">
      <c r="A6" s="414" t="s">
        <v>9</v>
      </c>
      <c r="B6" s="415">
        <v>25544</v>
      </c>
      <c r="C6" s="415">
        <v>28432</v>
      </c>
      <c r="D6" s="415">
        <f t="shared" ref="D6:D33" si="0">IF(B6=0,"",ROUND((C6-B6)/B6*100,1))</f>
        <v>11.3</v>
      </c>
    </row>
    <row r="7" ht="20.25" customHeight="1" spans="1:4">
      <c r="A7" s="414" t="s">
        <v>10</v>
      </c>
      <c r="B7" s="415"/>
      <c r="C7" s="415"/>
      <c r="D7" s="415" t="str">
        <f t="shared" si="0"/>
        <v/>
      </c>
    </row>
    <row r="8" ht="20.25" customHeight="1" spans="1:4">
      <c r="A8" s="414" t="s">
        <v>11</v>
      </c>
      <c r="B8" s="415">
        <v>7829</v>
      </c>
      <c r="C8" s="415">
        <v>9003</v>
      </c>
      <c r="D8" s="415">
        <f t="shared" si="0"/>
        <v>15</v>
      </c>
    </row>
    <row r="9" ht="20.25" customHeight="1" spans="1:4">
      <c r="A9" s="414" t="s">
        <v>12</v>
      </c>
      <c r="B9" s="415">
        <v>1436</v>
      </c>
      <c r="C9" s="415">
        <v>1400</v>
      </c>
      <c r="D9" s="415">
        <f t="shared" si="0"/>
        <v>-2.5</v>
      </c>
    </row>
    <row r="10" ht="20.25" customHeight="1" spans="1:4">
      <c r="A10" s="414" t="s">
        <v>13</v>
      </c>
      <c r="B10" s="415">
        <v>431</v>
      </c>
      <c r="C10" s="415">
        <v>483</v>
      </c>
      <c r="D10" s="415">
        <f t="shared" si="0"/>
        <v>12.1</v>
      </c>
    </row>
    <row r="11" ht="20.25" customHeight="1" spans="1:4">
      <c r="A11" s="414" t="s">
        <v>14</v>
      </c>
      <c r="B11" s="415">
        <v>1944</v>
      </c>
      <c r="C11" s="415">
        <v>2964</v>
      </c>
      <c r="D11" s="415">
        <f t="shared" si="0"/>
        <v>52.5</v>
      </c>
    </row>
    <row r="12" ht="20.25" customHeight="1" spans="1:4">
      <c r="A12" s="414" t="s">
        <v>15</v>
      </c>
      <c r="B12" s="415">
        <v>2755</v>
      </c>
      <c r="C12" s="415">
        <v>3086</v>
      </c>
      <c r="D12" s="415">
        <f t="shared" si="0"/>
        <v>12</v>
      </c>
    </row>
    <row r="13" ht="20.25" customHeight="1" spans="1:4">
      <c r="A13" s="414" t="s">
        <v>16</v>
      </c>
      <c r="B13" s="415">
        <v>526</v>
      </c>
      <c r="C13" s="415">
        <v>720</v>
      </c>
      <c r="D13" s="415">
        <f t="shared" si="0"/>
        <v>36.9</v>
      </c>
    </row>
    <row r="14" ht="20.25" customHeight="1" spans="1:4">
      <c r="A14" s="414" t="s">
        <v>17</v>
      </c>
      <c r="B14" s="415">
        <v>7715</v>
      </c>
      <c r="C14" s="415">
        <v>8545</v>
      </c>
      <c r="D14" s="415">
        <f t="shared" si="0"/>
        <v>10.8</v>
      </c>
    </row>
    <row r="15" ht="20.25" customHeight="1" spans="1:4">
      <c r="A15" s="414" t="s">
        <v>18</v>
      </c>
      <c r="B15" s="415">
        <v>2576</v>
      </c>
      <c r="C15" s="415">
        <v>2885</v>
      </c>
      <c r="D15" s="415">
        <f t="shared" si="0"/>
        <v>12</v>
      </c>
    </row>
    <row r="16" ht="20.25" customHeight="1" spans="1:4">
      <c r="A16" s="414" t="s">
        <v>19</v>
      </c>
      <c r="B16" s="415">
        <v>10035</v>
      </c>
      <c r="C16" s="415">
        <v>11000</v>
      </c>
      <c r="D16" s="415">
        <f t="shared" si="0"/>
        <v>9.6</v>
      </c>
    </row>
    <row r="17" ht="20.25" customHeight="1" spans="1:4">
      <c r="A17" s="414" t="s">
        <v>20</v>
      </c>
      <c r="B17" s="415">
        <v>7998</v>
      </c>
      <c r="C17" s="415">
        <v>8900</v>
      </c>
      <c r="D17" s="415">
        <f t="shared" si="0"/>
        <v>11.3</v>
      </c>
    </row>
    <row r="18" ht="20.25" customHeight="1" spans="1:4">
      <c r="A18" s="414" t="s">
        <v>21</v>
      </c>
      <c r="B18" s="415">
        <v>3354</v>
      </c>
      <c r="C18" s="415">
        <v>3756</v>
      </c>
      <c r="D18" s="415">
        <f t="shared" si="0"/>
        <v>12</v>
      </c>
    </row>
    <row r="19" ht="20.25" customHeight="1" spans="1:4">
      <c r="A19" s="414" t="s">
        <v>22</v>
      </c>
      <c r="B19" s="415">
        <v>33</v>
      </c>
      <c r="C19" s="415">
        <v>60</v>
      </c>
      <c r="D19" s="415">
        <f t="shared" si="0"/>
        <v>81.8</v>
      </c>
    </row>
    <row r="20" ht="20.25" customHeight="1" spans="1:4">
      <c r="A20" s="414" t="s">
        <v>23</v>
      </c>
      <c r="B20" s="415">
        <v>16</v>
      </c>
      <c r="C20" s="415">
        <v>50</v>
      </c>
      <c r="D20" s="415">
        <f t="shared" si="0"/>
        <v>212.5</v>
      </c>
    </row>
    <row r="21" ht="20.25" customHeight="1" spans="1:4">
      <c r="A21" s="414" t="s">
        <v>24</v>
      </c>
      <c r="B21" s="415"/>
      <c r="C21" s="415"/>
      <c r="D21" s="415" t="str">
        <f t="shared" si="0"/>
        <v/>
      </c>
    </row>
    <row r="22" ht="20.25" customHeight="1" spans="1:4">
      <c r="A22" s="414" t="s">
        <v>25</v>
      </c>
      <c r="B22" s="415">
        <f>SUM(B23:B30)</f>
        <v>32894</v>
      </c>
      <c r="C22" s="415">
        <f>SUM(C23:C30)</f>
        <v>34836</v>
      </c>
      <c r="D22" s="415">
        <f t="shared" si="0"/>
        <v>5.9</v>
      </c>
    </row>
    <row r="23" ht="20.25" customHeight="1" spans="1:4">
      <c r="A23" s="414" t="s">
        <v>26</v>
      </c>
      <c r="B23" s="415">
        <v>6784</v>
      </c>
      <c r="C23" s="415">
        <v>2485</v>
      </c>
      <c r="D23" s="415">
        <f t="shared" si="0"/>
        <v>-63.4</v>
      </c>
    </row>
    <row r="24" ht="20.25" customHeight="1" spans="1:4">
      <c r="A24" s="414" t="s">
        <v>27</v>
      </c>
      <c r="B24" s="415">
        <v>16334</v>
      </c>
      <c r="C24" s="415">
        <v>18975</v>
      </c>
      <c r="D24" s="415">
        <f t="shared" si="0"/>
        <v>16.2</v>
      </c>
    </row>
    <row r="25" ht="20.25" customHeight="1" spans="1:4">
      <c r="A25" s="414" t="s">
        <v>28</v>
      </c>
      <c r="B25" s="415">
        <v>6332</v>
      </c>
      <c r="C25" s="415">
        <v>6400</v>
      </c>
      <c r="D25" s="415">
        <f t="shared" si="0"/>
        <v>1.1</v>
      </c>
    </row>
    <row r="26" ht="20.25" customHeight="1" spans="1:4">
      <c r="A26" s="414" t="s">
        <v>29</v>
      </c>
      <c r="B26" s="415"/>
      <c r="C26" s="415"/>
      <c r="D26" s="415" t="str">
        <f t="shared" si="0"/>
        <v/>
      </c>
    </row>
    <row r="27" ht="20.25" customHeight="1" spans="1:4">
      <c r="A27" s="414" t="s">
        <v>30</v>
      </c>
      <c r="B27" s="415">
        <v>1933</v>
      </c>
      <c r="C27" s="415">
        <v>3355</v>
      </c>
      <c r="D27" s="415">
        <f t="shared" si="0"/>
        <v>73.6</v>
      </c>
    </row>
    <row r="28" ht="20.25" customHeight="1" spans="1:4">
      <c r="A28" s="414" t="s">
        <v>31</v>
      </c>
      <c r="B28" s="415">
        <v>15</v>
      </c>
      <c r="C28" s="415">
        <v>100</v>
      </c>
      <c r="D28" s="415">
        <f t="shared" si="0"/>
        <v>566.7</v>
      </c>
    </row>
    <row r="29" s="409" customFormat="1" ht="20.25" customHeight="1" spans="1:4">
      <c r="A29" s="414" t="s">
        <v>32</v>
      </c>
      <c r="B29" s="415">
        <v>436</v>
      </c>
      <c r="C29" s="415">
        <v>400</v>
      </c>
      <c r="D29" s="415">
        <f t="shared" si="0"/>
        <v>-8.3</v>
      </c>
    </row>
    <row r="30" s="409" customFormat="1" ht="20.25" customHeight="1" spans="1:4">
      <c r="A30" s="414" t="s">
        <v>33</v>
      </c>
      <c r="B30" s="415">
        <v>1060</v>
      </c>
      <c r="C30" s="415">
        <v>3121</v>
      </c>
      <c r="D30" s="415">
        <f t="shared" si="0"/>
        <v>194.4</v>
      </c>
    </row>
    <row r="31" s="409" customFormat="1" ht="16.5" customHeight="1" spans="1:4">
      <c r="A31" s="414" t="s">
        <v>34</v>
      </c>
      <c r="B31" s="415"/>
      <c r="C31" s="415"/>
      <c r="D31" s="415" t="str">
        <f t="shared" si="0"/>
        <v/>
      </c>
    </row>
    <row r="32" ht="15.75" customHeight="1" spans="1:4">
      <c r="A32" s="414" t="s">
        <v>34</v>
      </c>
      <c r="B32" s="415"/>
      <c r="C32" s="415"/>
      <c r="D32" s="415" t="str">
        <f t="shared" si="0"/>
        <v/>
      </c>
    </row>
    <row r="33" ht="20.25" customHeight="1" spans="1:4">
      <c r="A33" s="416" t="s">
        <v>35</v>
      </c>
      <c r="B33" s="415">
        <f>SUM(B22,B5,)</f>
        <v>105086</v>
      </c>
      <c r="C33" s="415">
        <f>SUM(C22,C5,)</f>
        <v>116120</v>
      </c>
      <c r="D33" s="415">
        <f t="shared" si="0"/>
        <v>10.5</v>
      </c>
    </row>
  </sheetData>
  <mergeCells count="1">
    <mergeCell ref="A2:D2"/>
  </mergeCells>
  <printOptions horizontalCentered="1"/>
  <pageMargins left="0.786805555555556" right="0.786805555555556" top="0.984027777777778" bottom="0.786805555555556" header="0.31496062992126" footer="0.786805555555556"/>
  <pageSetup paperSize="9" orientation="portrait" horizontalDpi="200" verticalDpi="300"/>
  <headerFooter>
    <oddFooter>&amp;C— 5 —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573"/>
  <sheetViews>
    <sheetView showZeros="0" workbookViewId="0">
      <selection activeCell="E4" sqref="E4"/>
    </sheetView>
  </sheetViews>
  <sheetFormatPr defaultColWidth="9" defaultRowHeight="27.95" customHeight="1" outlineLevelCol="6"/>
  <cols>
    <col min="1" max="1" width="37" style="136" customWidth="1"/>
    <col min="2" max="2" width="13.25" style="137" customWidth="1"/>
    <col min="3" max="4" width="13.375" style="137" customWidth="1"/>
    <col min="5" max="5" width="40.5" style="138" customWidth="1"/>
    <col min="6" max="6" width="15.125" style="138" customWidth="1"/>
    <col min="7" max="7" width="20" style="60" customWidth="1"/>
    <col min="8" max="16384" width="9" style="60"/>
  </cols>
  <sheetData>
    <row r="1" ht="37.5" customHeight="1" spans="1:6">
      <c r="A1" s="111" t="s">
        <v>852</v>
      </c>
      <c r="B1" s="139" t="s">
        <v>853</v>
      </c>
      <c r="C1" s="139" t="s">
        <v>854</v>
      </c>
      <c r="D1" s="139" t="s">
        <v>855</v>
      </c>
      <c r="E1" s="140" t="s">
        <v>856</v>
      </c>
      <c r="F1" s="140" t="s">
        <v>857</v>
      </c>
    </row>
    <row r="2" customHeight="1" spans="1:6">
      <c r="A2" s="111" t="s">
        <v>858</v>
      </c>
      <c r="B2" s="128">
        <f>B3+B58+B83+B118+B146+B169+B240+B301+B338+B360+B404+B420+B442+B452+B468+B471+B487+B500+B535+B516</f>
        <v>177272.52</v>
      </c>
      <c r="C2" s="128">
        <f>C3+C58+C83+C118+C146+C169+C240+C301+C338+C360+C404+C420+C442+C452+C468+C471+C487+C500+C535</f>
        <v>0</v>
      </c>
      <c r="D2" s="128">
        <f>B2-C2</f>
        <v>177272.52</v>
      </c>
      <c r="E2" s="141"/>
      <c r="F2" s="109"/>
    </row>
    <row r="3" customHeight="1" spans="1:6">
      <c r="A3" s="142" t="s">
        <v>859</v>
      </c>
      <c r="B3" s="128">
        <f>B4+B7+B10+B16+B19+B22+B25+B28+B31+B34+B37+B40+B43+B46+B49+B52+B55</f>
        <v>30</v>
      </c>
      <c r="C3" s="128">
        <f>C4+C7+C10+C16+C19+C22+C25+C28+C31+C34+C37+C40+C43+C46+C49+C52+C55</f>
        <v>0</v>
      </c>
      <c r="D3" s="128">
        <f t="shared" ref="D3:D76" si="0">B3-C3</f>
        <v>30</v>
      </c>
      <c r="E3" s="143"/>
      <c r="F3" s="140"/>
    </row>
    <row r="4" customHeight="1" spans="1:6">
      <c r="A4" s="144" t="s">
        <v>860</v>
      </c>
      <c r="B4" s="128">
        <f>SUM(B5:B6)</f>
        <v>0</v>
      </c>
      <c r="C4" s="128">
        <f>SUM(C5:C6)</f>
        <v>0</v>
      </c>
      <c r="D4" s="128">
        <f t="shared" si="0"/>
        <v>0</v>
      </c>
      <c r="E4" s="140"/>
      <c r="F4" s="140"/>
    </row>
    <row r="5" customHeight="1" spans="1:6">
      <c r="A5" s="111"/>
      <c r="B5" s="128"/>
      <c r="C5" s="128"/>
      <c r="D5" s="128">
        <f t="shared" si="0"/>
        <v>0</v>
      </c>
      <c r="E5" s="109"/>
      <c r="F5" s="109"/>
    </row>
    <row r="6" customHeight="1" spans="1:6">
      <c r="A6" s="111"/>
      <c r="B6" s="128"/>
      <c r="C6" s="128"/>
      <c r="D6" s="128">
        <f t="shared" si="0"/>
        <v>0</v>
      </c>
      <c r="E6" s="109"/>
      <c r="F6" s="140"/>
    </row>
    <row r="7" customHeight="1" spans="1:6">
      <c r="A7" s="144" t="s">
        <v>861</v>
      </c>
      <c r="B7" s="128">
        <f>SUM(B8:B9)</f>
        <v>0</v>
      </c>
      <c r="C7" s="128">
        <f>SUM(C8:C9)</f>
        <v>0</v>
      </c>
      <c r="D7" s="128">
        <f t="shared" si="0"/>
        <v>0</v>
      </c>
      <c r="E7" s="140"/>
      <c r="F7" s="140"/>
    </row>
    <row r="8" customHeight="1" spans="1:6">
      <c r="A8" s="111"/>
      <c r="B8" s="128"/>
      <c r="C8" s="128"/>
      <c r="D8" s="128">
        <f t="shared" si="0"/>
        <v>0</v>
      </c>
      <c r="E8" s="109"/>
      <c r="F8" s="140"/>
    </row>
    <row r="9" customHeight="1" spans="1:6">
      <c r="A9" s="111"/>
      <c r="B9" s="128"/>
      <c r="C9" s="128"/>
      <c r="D9" s="128">
        <f t="shared" si="0"/>
        <v>0</v>
      </c>
      <c r="E9" s="109"/>
      <c r="F9" s="140"/>
    </row>
    <row r="10" customHeight="1" spans="1:6">
      <c r="A10" s="144" t="s">
        <v>862</v>
      </c>
      <c r="B10" s="128">
        <f>SUM(B11:B15)</f>
        <v>30</v>
      </c>
      <c r="C10" s="128">
        <f>SUM(C11:C15)</f>
        <v>0</v>
      </c>
      <c r="D10" s="128">
        <f t="shared" si="0"/>
        <v>30</v>
      </c>
      <c r="E10" s="145"/>
      <c r="F10" s="145"/>
    </row>
    <row r="11" customHeight="1" spans="1:6">
      <c r="A11" s="146" t="s">
        <v>863</v>
      </c>
      <c r="B11" s="147">
        <v>15</v>
      </c>
      <c r="C11" s="148"/>
      <c r="D11" s="149">
        <f t="shared" si="0"/>
        <v>15</v>
      </c>
      <c r="E11" s="146" t="s">
        <v>864</v>
      </c>
      <c r="F11" s="84" t="s">
        <v>865</v>
      </c>
    </row>
    <row r="12" customHeight="1" spans="1:6">
      <c r="A12" s="146" t="s">
        <v>866</v>
      </c>
      <c r="B12" s="147">
        <v>15</v>
      </c>
      <c r="C12" s="148"/>
      <c r="D12" s="149">
        <f t="shared" si="0"/>
        <v>15</v>
      </c>
      <c r="E12" s="146" t="s">
        <v>864</v>
      </c>
      <c r="F12" s="84" t="s">
        <v>865</v>
      </c>
    </row>
    <row r="13" customHeight="1" spans="1:6">
      <c r="A13" s="150"/>
      <c r="B13" s="151"/>
      <c r="C13" s="128"/>
      <c r="D13" s="152"/>
      <c r="E13" s="153"/>
      <c r="F13" s="154"/>
    </row>
    <row r="14" customHeight="1" spans="1:6">
      <c r="A14" s="150"/>
      <c r="B14" s="151"/>
      <c r="C14" s="128"/>
      <c r="D14" s="152"/>
      <c r="E14" s="153"/>
      <c r="F14" s="154"/>
    </row>
    <row r="15" customHeight="1" spans="1:6">
      <c r="A15" s="155"/>
      <c r="B15" s="151"/>
      <c r="C15" s="128"/>
      <c r="D15" s="152">
        <f t="shared" si="0"/>
        <v>0</v>
      </c>
      <c r="E15" s="153"/>
      <c r="F15" s="156"/>
    </row>
    <row r="16" customHeight="1" spans="1:6">
      <c r="A16" s="144" t="s">
        <v>867</v>
      </c>
      <c r="B16" s="128">
        <f>SUM(B17:B18)</f>
        <v>0</v>
      </c>
      <c r="C16" s="128">
        <f>SUM(C17:C18)</f>
        <v>0</v>
      </c>
      <c r="D16" s="128">
        <f t="shared" si="0"/>
        <v>0</v>
      </c>
      <c r="E16" s="145"/>
      <c r="F16" s="145"/>
    </row>
    <row r="17" customHeight="1" spans="1:6">
      <c r="A17" s="111"/>
      <c r="B17" s="128"/>
      <c r="C17" s="128"/>
      <c r="D17" s="128">
        <f t="shared" si="0"/>
        <v>0</v>
      </c>
      <c r="E17" s="109"/>
      <c r="F17" s="109"/>
    </row>
    <row r="18" customHeight="1" spans="1:6">
      <c r="A18" s="111"/>
      <c r="B18" s="128"/>
      <c r="C18" s="128"/>
      <c r="D18" s="128">
        <f t="shared" si="0"/>
        <v>0</v>
      </c>
      <c r="E18" s="109"/>
      <c r="F18" s="145"/>
    </row>
    <row r="19" customHeight="1" spans="1:6">
      <c r="A19" s="144" t="s">
        <v>868</v>
      </c>
      <c r="B19" s="128">
        <f>SUM(B20:B21)</f>
        <v>0</v>
      </c>
      <c r="C19" s="128">
        <f>SUM(C20:C21)</f>
        <v>0</v>
      </c>
      <c r="D19" s="128">
        <f t="shared" si="0"/>
        <v>0</v>
      </c>
      <c r="E19" s="145"/>
      <c r="F19" s="145"/>
    </row>
    <row r="20" customHeight="1" spans="1:6">
      <c r="A20" s="111"/>
      <c r="B20" s="128"/>
      <c r="C20" s="128"/>
      <c r="D20" s="128">
        <f t="shared" si="0"/>
        <v>0</v>
      </c>
      <c r="E20" s="145"/>
      <c r="F20" s="145"/>
    </row>
    <row r="21" customHeight="1" spans="1:6">
      <c r="A21" s="111"/>
      <c r="B21" s="128"/>
      <c r="C21" s="128"/>
      <c r="D21" s="128">
        <f t="shared" si="0"/>
        <v>0</v>
      </c>
      <c r="E21" s="109"/>
      <c r="F21" s="145"/>
    </row>
    <row r="22" customHeight="1" spans="1:6">
      <c r="A22" s="144" t="s">
        <v>869</v>
      </c>
      <c r="B22" s="128">
        <f>SUM(B23:B24)</f>
        <v>0</v>
      </c>
      <c r="C22" s="128">
        <f>SUM(C23:C24)</f>
        <v>0</v>
      </c>
      <c r="D22" s="128">
        <f t="shared" si="0"/>
        <v>0</v>
      </c>
      <c r="E22" s="109"/>
      <c r="F22" s="109"/>
    </row>
    <row r="23" customHeight="1" spans="1:6">
      <c r="A23" s="111"/>
      <c r="B23" s="128"/>
      <c r="C23" s="128"/>
      <c r="D23" s="128">
        <f t="shared" si="0"/>
        <v>0</v>
      </c>
      <c r="E23" s="157"/>
      <c r="F23" s="157"/>
    </row>
    <row r="24" customHeight="1" spans="1:6">
      <c r="A24" s="111"/>
      <c r="B24" s="128"/>
      <c r="C24" s="128"/>
      <c r="D24" s="128">
        <f t="shared" si="0"/>
        <v>0</v>
      </c>
      <c r="E24" s="109"/>
      <c r="F24" s="109"/>
    </row>
    <row r="25" customHeight="1" spans="1:6">
      <c r="A25" s="144" t="s">
        <v>870</v>
      </c>
      <c r="B25" s="128">
        <f>SUM(B26:B27)</f>
        <v>0</v>
      </c>
      <c r="C25" s="128">
        <f>SUM(C26:C27)</f>
        <v>0</v>
      </c>
      <c r="D25" s="128">
        <f t="shared" si="0"/>
        <v>0</v>
      </c>
      <c r="E25" s="109"/>
      <c r="F25" s="109"/>
    </row>
    <row r="26" customHeight="1" spans="1:6">
      <c r="A26" s="111"/>
      <c r="B26" s="128"/>
      <c r="C26" s="128"/>
      <c r="D26" s="128">
        <f t="shared" si="0"/>
        <v>0</v>
      </c>
      <c r="E26" s="109"/>
      <c r="F26" s="109"/>
    </row>
    <row r="27" customHeight="1" spans="1:6">
      <c r="A27" s="111"/>
      <c r="B27" s="128"/>
      <c r="C27" s="128"/>
      <c r="D27" s="128">
        <f t="shared" si="0"/>
        <v>0</v>
      </c>
      <c r="E27" s="109"/>
      <c r="F27" s="109"/>
    </row>
    <row r="28" customHeight="1" spans="1:6">
      <c r="A28" s="144" t="s">
        <v>871</v>
      </c>
      <c r="B28" s="128">
        <f>SUM(B29:B30)</f>
        <v>0</v>
      </c>
      <c r="C28" s="128">
        <f>SUM(C29:C30)</f>
        <v>0</v>
      </c>
      <c r="D28" s="128">
        <f t="shared" si="0"/>
        <v>0</v>
      </c>
      <c r="E28" s="109"/>
      <c r="F28" s="109"/>
    </row>
    <row r="29" customHeight="1" spans="1:6">
      <c r="A29" s="111"/>
      <c r="B29" s="128"/>
      <c r="C29" s="128"/>
      <c r="D29" s="128">
        <f t="shared" si="0"/>
        <v>0</v>
      </c>
      <c r="E29" s="109"/>
      <c r="F29" s="109"/>
    </row>
    <row r="30" customHeight="1" spans="1:6">
      <c r="A30" s="111"/>
      <c r="B30" s="128"/>
      <c r="C30" s="128"/>
      <c r="D30" s="128">
        <f t="shared" si="0"/>
        <v>0</v>
      </c>
      <c r="E30" s="109"/>
      <c r="F30" s="109"/>
    </row>
    <row r="31" customHeight="1" spans="1:6">
      <c r="A31" s="144" t="s">
        <v>872</v>
      </c>
      <c r="B31" s="128">
        <f>SUM(B32:B33)</f>
        <v>0</v>
      </c>
      <c r="C31" s="128">
        <f>SUM(C32:C33)</f>
        <v>0</v>
      </c>
      <c r="D31" s="128">
        <f t="shared" si="0"/>
        <v>0</v>
      </c>
      <c r="E31" s="109"/>
      <c r="F31" s="109"/>
    </row>
    <row r="32" customHeight="1" spans="1:6">
      <c r="A32" s="155"/>
      <c r="B32" s="151"/>
      <c r="C32" s="128"/>
      <c r="D32" s="152">
        <f t="shared" si="0"/>
        <v>0</v>
      </c>
      <c r="E32" s="153"/>
      <c r="F32" s="156"/>
    </row>
    <row r="33" customHeight="1" spans="1:6">
      <c r="A33" s="111"/>
      <c r="B33" s="128"/>
      <c r="C33" s="128"/>
      <c r="D33" s="128">
        <f t="shared" si="0"/>
        <v>0</v>
      </c>
      <c r="E33" s="109"/>
      <c r="F33" s="109"/>
    </row>
    <row r="34" customHeight="1" spans="1:6">
      <c r="A34" s="144" t="s">
        <v>873</v>
      </c>
      <c r="B34" s="128">
        <f>SUM(B35:B36)</f>
        <v>0</v>
      </c>
      <c r="C34" s="128">
        <f>SUM(C35:C36)</f>
        <v>0</v>
      </c>
      <c r="D34" s="128">
        <f t="shared" si="0"/>
        <v>0</v>
      </c>
      <c r="E34" s="109"/>
      <c r="F34" s="109"/>
    </row>
    <row r="35" customHeight="1" spans="1:6">
      <c r="A35" s="111"/>
      <c r="B35" s="128"/>
      <c r="C35" s="128"/>
      <c r="D35" s="128">
        <f t="shared" si="0"/>
        <v>0</v>
      </c>
      <c r="E35" s="109"/>
      <c r="F35" s="109"/>
    </row>
    <row r="36" customHeight="1" spans="1:6">
      <c r="A36" s="111"/>
      <c r="B36" s="128"/>
      <c r="C36" s="128"/>
      <c r="D36" s="128">
        <f t="shared" si="0"/>
        <v>0</v>
      </c>
      <c r="E36" s="109"/>
      <c r="F36" s="109"/>
    </row>
    <row r="37" customHeight="1" spans="1:6">
      <c r="A37" s="144" t="s">
        <v>874</v>
      </c>
      <c r="B37" s="128">
        <f>SUM(B38:B39)</f>
        <v>0</v>
      </c>
      <c r="C37" s="128">
        <f>SUM(C38:C39)</f>
        <v>0</v>
      </c>
      <c r="D37" s="128">
        <f t="shared" si="0"/>
        <v>0</v>
      </c>
      <c r="E37" s="109"/>
      <c r="F37" s="109"/>
    </row>
    <row r="38" customHeight="1" spans="1:6">
      <c r="A38" s="111"/>
      <c r="B38" s="128"/>
      <c r="C38" s="128"/>
      <c r="D38" s="128">
        <f t="shared" si="0"/>
        <v>0</v>
      </c>
      <c r="E38" s="109"/>
      <c r="F38" s="109"/>
    </row>
    <row r="39" customHeight="1" spans="1:6">
      <c r="A39" s="111"/>
      <c r="B39" s="128"/>
      <c r="C39" s="128"/>
      <c r="D39" s="128">
        <f t="shared" si="0"/>
        <v>0</v>
      </c>
      <c r="E39" s="109"/>
      <c r="F39" s="109"/>
    </row>
    <row r="40" customHeight="1" spans="1:6">
      <c r="A40" s="107" t="s">
        <v>875</v>
      </c>
      <c r="B40" s="128">
        <f>SUM(B41:B42)</f>
        <v>0</v>
      </c>
      <c r="C40" s="128">
        <f>SUM(C41:C42)</f>
        <v>0</v>
      </c>
      <c r="D40" s="128">
        <f t="shared" si="0"/>
        <v>0</v>
      </c>
      <c r="E40" s="109"/>
      <c r="F40" s="109"/>
    </row>
    <row r="41" customHeight="1" spans="1:6">
      <c r="A41" s="111"/>
      <c r="B41" s="128"/>
      <c r="C41" s="128"/>
      <c r="D41" s="128">
        <f t="shared" si="0"/>
        <v>0</v>
      </c>
      <c r="E41" s="109"/>
      <c r="F41" s="109"/>
    </row>
    <row r="42" customHeight="1" spans="1:6">
      <c r="A42" s="111"/>
      <c r="B42" s="128"/>
      <c r="C42" s="128"/>
      <c r="D42" s="128">
        <f t="shared" si="0"/>
        <v>0</v>
      </c>
      <c r="E42" s="109"/>
      <c r="F42" s="109"/>
    </row>
    <row r="43" customHeight="1" spans="1:6">
      <c r="A43" s="107" t="s">
        <v>876</v>
      </c>
      <c r="B43" s="128">
        <f>SUM(B44:B45)</f>
        <v>0</v>
      </c>
      <c r="C43" s="128">
        <f>SUM(C44:C45)</f>
        <v>0</v>
      </c>
      <c r="D43" s="128">
        <f t="shared" si="0"/>
        <v>0</v>
      </c>
      <c r="E43" s="109"/>
      <c r="F43" s="109"/>
    </row>
    <row r="44" customHeight="1" spans="1:6">
      <c r="A44" s="111"/>
      <c r="B44" s="128"/>
      <c r="C44" s="128"/>
      <c r="D44" s="128">
        <f t="shared" si="0"/>
        <v>0</v>
      </c>
      <c r="E44" s="109"/>
      <c r="F44" s="109"/>
    </row>
    <row r="45" customHeight="1" spans="1:6">
      <c r="A45" s="111"/>
      <c r="B45" s="128"/>
      <c r="C45" s="128"/>
      <c r="D45" s="128">
        <f t="shared" si="0"/>
        <v>0</v>
      </c>
      <c r="E45" s="109"/>
      <c r="F45" s="109"/>
    </row>
    <row r="46" customHeight="1" spans="1:6">
      <c r="A46" s="144" t="s">
        <v>877</v>
      </c>
      <c r="B46" s="128">
        <f>SUM(B47:B48)</f>
        <v>0</v>
      </c>
      <c r="C46" s="128">
        <f>SUM(C47:C48)</f>
        <v>0</v>
      </c>
      <c r="D46" s="128">
        <f t="shared" si="0"/>
        <v>0</v>
      </c>
      <c r="E46" s="109"/>
      <c r="F46" s="109"/>
    </row>
    <row r="47" customHeight="1" spans="1:6">
      <c r="A47" s="111"/>
      <c r="B47" s="128"/>
      <c r="C47" s="128"/>
      <c r="D47" s="128">
        <f t="shared" si="0"/>
        <v>0</v>
      </c>
      <c r="E47" s="109"/>
      <c r="F47" s="109"/>
    </row>
    <row r="48" customHeight="1" spans="1:6">
      <c r="A48" s="111"/>
      <c r="B48" s="128"/>
      <c r="C48" s="128"/>
      <c r="D48" s="128">
        <f t="shared" si="0"/>
        <v>0</v>
      </c>
      <c r="E48" s="109"/>
      <c r="F48" s="109"/>
    </row>
    <row r="49" customHeight="1" spans="1:6">
      <c r="A49" s="144" t="s">
        <v>878</v>
      </c>
      <c r="B49" s="128">
        <f>SUM(B50:B51)</f>
        <v>0</v>
      </c>
      <c r="C49" s="128">
        <f>SUM(C50:C51)</f>
        <v>0</v>
      </c>
      <c r="D49" s="128">
        <f t="shared" si="0"/>
        <v>0</v>
      </c>
      <c r="E49" s="109"/>
      <c r="F49" s="109"/>
    </row>
    <row r="50" customHeight="1" spans="1:6">
      <c r="A50" s="111"/>
      <c r="B50" s="128"/>
      <c r="C50" s="128"/>
      <c r="D50" s="128">
        <f t="shared" si="0"/>
        <v>0</v>
      </c>
      <c r="E50" s="109"/>
      <c r="F50" s="109"/>
    </row>
    <row r="51" customHeight="1" spans="1:6">
      <c r="A51" s="111"/>
      <c r="B51" s="128"/>
      <c r="C51" s="128"/>
      <c r="D51" s="128">
        <f t="shared" si="0"/>
        <v>0</v>
      </c>
      <c r="E51" s="109"/>
      <c r="F51" s="109"/>
    </row>
    <row r="52" customHeight="1" spans="1:6">
      <c r="A52" s="144" t="s">
        <v>879</v>
      </c>
      <c r="B52" s="128">
        <f>SUM(B53:B54)</f>
        <v>0</v>
      </c>
      <c r="C52" s="128">
        <f>SUM(C53:C54)</f>
        <v>0</v>
      </c>
      <c r="D52" s="128">
        <f t="shared" si="0"/>
        <v>0</v>
      </c>
      <c r="E52" s="109"/>
      <c r="F52" s="109"/>
    </row>
    <row r="53" customHeight="1" spans="1:6">
      <c r="A53" s="111"/>
      <c r="B53" s="128"/>
      <c r="C53" s="128"/>
      <c r="D53" s="128">
        <f t="shared" si="0"/>
        <v>0</v>
      </c>
      <c r="E53" s="109"/>
      <c r="F53" s="109"/>
    </row>
    <row r="54" customHeight="1" spans="1:6">
      <c r="A54" s="111"/>
      <c r="B54" s="128"/>
      <c r="C54" s="128"/>
      <c r="D54" s="128">
        <f t="shared" si="0"/>
        <v>0</v>
      </c>
      <c r="E54" s="109"/>
      <c r="F54" s="109"/>
    </row>
    <row r="55" customHeight="1" spans="1:6">
      <c r="A55" s="144" t="s">
        <v>880</v>
      </c>
      <c r="B55" s="128">
        <f>SUM(B56:B57)</f>
        <v>0</v>
      </c>
      <c r="C55" s="128">
        <f>SUM(C56:C57)</f>
        <v>0</v>
      </c>
      <c r="D55" s="128">
        <f t="shared" si="0"/>
        <v>0</v>
      </c>
      <c r="E55" s="109"/>
      <c r="F55" s="109"/>
    </row>
    <row r="56" customHeight="1" spans="1:6">
      <c r="A56" s="111"/>
      <c r="B56" s="128"/>
      <c r="C56" s="128"/>
      <c r="D56" s="128">
        <f t="shared" si="0"/>
        <v>0</v>
      </c>
      <c r="E56" s="109"/>
      <c r="F56" s="109"/>
    </row>
    <row r="57" customHeight="1" spans="1:6">
      <c r="A57" s="111"/>
      <c r="B57" s="128"/>
      <c r="C57" s="128"/>
      <c r="D57" s="128">
        <f t="shared" si="0"/>
        <v>0</v>
      </c>
      <c r="E57" s="145"/>
      <c r="F57" s="145"/>
    </row>
    <row r="58" customHeight="1" spans="1:6">
      <c r="A58" s="142" t="s">
        <v>881</v>
      </c>
      <c r="B58" s="128">
        <f>B59+B64+B70+B75+B80</f>
        <v>2016</v>
      </c>
      <c r="C58" s="128">
        <f>C59+C64+C70+C75+C80</f>
        <v>0</v>
      </c>
      <c r="D58" s="128">
        <f t="shared" si="0"/>
        <v>2016</v>
      </c>
      <c r="E58" s="109"/>
      <c r="F58" s="109"/>
    </row>
    <row r="59" customHeight="1" spans="1:6">
      <c r="A59" s="144" t="s">
        <v>882</v>
      </c>
      <c r="B59" s="128">
        <f>SUM(B60:B63)</f>
        <v>1342</v>
      </c>
      <c r="C59" s="128">
        <f>SUM(C60:C63)</f>
        <v>0</v>
      </c>
      <c r="D59" s="128">
        <f t="shared" si="0"/>
        <v>1342</v>
      </c>
      <c r="E59" s="109"/>
      <c r="F59" s="109"/>
    </row>
    <row r="60" customHeight="1" spans="1:6">
      <c r="A60" s="97" t="s">
        <v>883</v>
      </c>
      <c r="B60" s="98">
        <v>1342</v>
      </c>
      <c r="C60" s="90"/>
      <c r="D60" s="149">
        <f t="shared" si="0"/>
        <v>1342</v>
      </c>
      <c r="E60" s="91" t="s">
        <v>884</v>
      </c>
      <c r="F60" s="84" t="s">
        <v>885</v>
      </c>
    </row>
    <row r="61" customHeight="1" spans="1:6">
      <c r="A61" s="97"/>
      <c r="B61" s="98"/>
      <c r="C61" s="90"/>
      <c r="D61" s="149"/>
      <c r="E61" s="91"/>
      <c r="F61" s="84"/>
    </row>
    <row r="62" customHeight="1" spans="1:6">
      <c r="A62" s="97"/>
      <c r="B62" s="98"/>
      <c r="C62" s="90"/>
      <c r="D62" s="149"/>
      <c r="E62" s="91"/>
      <c r="F62" s="84"/>
    </row>
    <row r="63" customHeight="1" spans="1:6">
      <c r="A63" s="111"/>
      <c r="B63" s="128"/>
      <c r="C63" s="128"/>
      <c r="D63" s="128">
        <f t="shared" si="0"/>
        <v>0</v>
      </c>
      <c r="E63" s="109"/>
      <c r="F63" s="109"/>
    </row>
    <row r="64" customHeight="1" spans="1:6">
      <c r="A64" s="144" t="s">
        <v>886</v>
      </c>
      <c r="B64" s="128">
        <f>SUM(B65:B69)</f>
        <v>221</v>
      </c>
      <c r="C64" s="128">
        <f>SUM(C65:C69)</f>
        <v>0</v>
      </c>
      <c r="D64" s="128">
        <f t="shared" si="0"/>
        <v>221</v>
      </c>
      <c r="E64" s="109"/>
      <c r="F64" s="109"/>
    </row>
    <row r="65" customHeight="1" spans="1:6">
      <c r="A65" s="97" t="s">
        <v>887</v>
      </c>
      <c r="B65" s="98">
        <v>221</v>
      </c>
      <c r="C65" s="90"/>
      <c r="D65" s="149">
        <f t="shared" si="0"/>
        <v>221</v>
      </c>
      <c r="E65" s="91" t="s">
        <v>888</v>
      </c>
      <c r="F65" s="84" t="s">
        <v>885</v>
      </c>
    </row>
    <row r="66" customHeight="1" spans="1:6">
      <c r="A66" s="97"/>
      <c r="B66" s="98"/>
      <c r="C66" s="90"/>
      <c r="D66" s="149"/>
      <c r="E66" s="91"/>
      <c r="F66" s="84"/>
    </row>
    <row r="67" customHeight="1" spans="1:6">
      <c r="A67" s="97"/>
      <c r="B67" s="98"/>
      <c r="C67" s="90"/>
      <c r="D67" s="149"/>
      <c r="E67" s="91"/>
      <c r="F67" s="84"/>
    </row>
    <row r="68" customHeight="1" spans="1:6">
      <c r="A68" s="97"/>
      <c r="B68" s="98"/>
      <c r="C68" s="90"/>
      <c r="D68" s="149"/>
      <c r="E68" s="91"/>
      <c r="F68" s="84"/>
    </row>
    <row r="69" customHeight="1" spans="1:6">
      <c r="A69" s="111"/>
      <c r="B69" s="128"/>
      <c r="C69" s="128"/>
      <c r="D69" s="128">
        <f t="shared" si="0"/>
        <v>0</v>
      </c>
      <c r="E69" s="109"/>
      <c r="F69" s="109"/>
    </row>
    <row r="70" customHeight="1" spans="1:6">
      <c r="A70" s="144" t="s">
        <v>889</v>
      </c>
      <c r="B70" s="128">
        <f>SUM(B71:B74)</f>
        <v>360</v>
      </c>
      <c r="C70" s="128">
        <f>SUM(C71:C74)</f>
        <v>0</v>
      </c>
      <c r="D70" s="128">
        <f t="shared" si="0"/>
        <v>360</v>
      </c>
      <c r="F70" s="109"/>
    </row>
    <row r="71" customHeight="1" spans="1:6">
      <c r="A71" s="97" t="s">
        <v>890</v>
      </c>
      <c r="B71" s="98">
        <v>360</v>
      </c>
      <c r="C71" s="90"/>
      <c r="D71" s="149">
        <f t="shared" si="0"/>
        <v>360</v>
      </c>
      <c r="E71" s="91" t="s">
        <v>891</v>
      </c>
      <c r="F71" s="84" t="s">
        <v>885</v>
      </c>
    </row>
    <row r="72" customHeight="1" spans="1:6">
      <c r="A72" s="97"/>
      <c r="B72" s="98"/>
      <c r="C72" s="90"/>
      <c r="D72" s="149"/>
      <c r="E72" s="91"/>
      <c r="F72" s="84"/>
    </row>
    <row r="73" customHeight="1" spans="1:6">
      <c r="A73" s="97"/>
      <c r="B73" s="98"/>
      <c r="C73" s="90"/>
      <c r="D73" s="149"/>
      <c r="E73" s="91"/>
      <c r="F73" s="84"/>
    </row>
    <row r="74" customHeight="1" spans="1:6">
      <c r="A74" s="111"/>
      <c r="B74" s="128"/>
      <c r="C74" s="128"/>
      <c r="D74" s="128">
        <f t="shared" si="0"/>
        <v>0</v>
      </c>
      <c r="E74" s="109"/>
      <c r="F74" s="109"/>
    </row>
    <row r="75" customHeight="1" spans="1:6">
      <c r="A75" s="144" t="s">
        <v>892</v>
      </c>
      <c r="B75" s="128">
        <f>SUM(B76:B79)</f>
        <v>93</v>
      </c>
      <c r="C75" s="128">
        <f>SUM(C76:C79)</f>
        <v>0</v>
      </c>
      <c r="D75" s="128">
        <f t="shared" si="0"/>
        <v>93</v>
      </c>
      <c r="E75" s="109"/>
      <c r="F75" s="109"/>
    </row>
    <row r="76" customHeight="1" spans="1:6">
      <c r="A76" s="97" t="s">
        <v>893</v>
      </c>
      <c r="B76" s="98">
        <v>93</v>
      </c>
      <c r="C76" s="90"/>
      <c r="D76" s="149">
        <f t="shared" si="0"/>
        <v>93</v>
      </c>
      <c r="E76" s="91" t="s">
        <v>894</v>
      </c>
      <c r="F76" s="84" t="s">
        <v>885</v>
      </c>
    </row>
    <row r="77" customHeight="1" spans="1:6">
      <c r="A77" s="97"/>
      <c r="B77" s="98"/>
      <c r="C77" s="90"/>
      <c r="D77" s="149"/>
      <c r="E77" s="91"/>
      <c r="F77" s="84"/>
    </row>
    <row r="78" customHeight="1" spans="1:6">
      <c r="A78" s="97"/>
      <c r="B78" s="98"/>
      <c r="C78" s="90"/>
      <c r="D78" s="149"/>
      <c r="E78" s="91"/>
      <c r="F78" s="84"/>
    </row>
    <row r="79" customHeight="1" spans="1:6">
      <c r="A79" s="111"/>
      <c r="B79" s="128"/>
      <c r="C79" s="128"/>
      <c r="D79" s="128">
        <f t="shared" ref="D79:D155" si="1">B79-C79</f>
        <v>0</v>
      </c>
      <c r="E79" s="109"/>
      <c r="F79" s="109"/>
    </row>
    <row r="80" customHeight="1" spans="1:6">
      <c r="A80" s="144" t="s">
        <v>895</v>
      </c>
      <c r="B80" s="128">
        <f>SUM(B81:B82)</f>
        <v>0</v>
      </c>
      <c r="C80" s="128">
        <f>SUM(C81:C82)</f>
        <v>0</v>
      </c>
      <c r="D80" s="128">
        <f t="shared" si="1"/>
        <v>0</v>
      </c>
      <c r="E80" s="109"/>
      <c r="F80" s="109"/>
    </row>
    <row r="81" customHeight="1" spans="1:6">
      <c r="A81" s="111"/>
      <c r="B81" s="128"/>
      <c r="C81" s="128"/>
      <c r="D81" s="128">
        <f t="shared" si="1"/>
        <v>0</v>
      </c>
      <c r="E81" s="157"/>
      <c r="F81" s="109"/>
    </row>
    <row r="82" customHeight="1" spans="1:6">
      <c r="A82" s="111"/>
      <c r="B82" s="128"/>
      <c r="C82" s="128"/>
      <c r="D82" s="128">
        <f t="shared" si="1"/>
        <v>0</v>
      </c>
      <c r="E82" s="109"/>
      <c r="F82" s="109"/>
    </row>
    <row r="83" customHeight="1" spans="1:6">
      <c r="A83" s="142" t="s">
        <v>896</v>
      </c>
      <c r="B83" s="128">
        <f>B84+B87+B97+B103+B106+B109+B112+B115</f>
        <v>9204.16</v>
      </c>
      <c r="C83" s="128">
        <f>C84+C87+C97+C103+C106+C109+C112+C115</f>
        <v>0</v>
      </c>
      <c r="D83" s="128">
        <f t="shared" si="1"/>
        <v>9204.16</v>
      </c>
      <c r="E83" s="109"/>
      <c r="F83" s="109"/>
    </row>
    <row r="84" customHeight="1" spans="1:6">
      <c r="A84" s="144" t="s">
        <v>897</v>
      </c>
      <c r="B84" s="128">
        <f>SUM(B85:B86)</f>
        <v>0</v>
      </c>
      <c r="C84" s="128">
        <f>SUM(C85:C86)</f>
        <v>0</v>
      </c>
      <c r="D84" s="128">
        <f t="shared" si="1"/>
        <v>0</v>
      </c>
      <c r="E84" s="157"/>
      <c r="F84" s="157"/>
    </row>
    <row r="85" customHeight="1" spans="1:6">
      <c r="A85" s="111"/>
      <c r="B85" s="128"/>
      <c r="C85" s="128"/>
      <c r="D85" s="128">
        <f t="shared" si="1"/>
        <v>0</v>
      </c>
      <c r="E85" s="156"/>
      <c r="F85" s="109"/>
    </row>
    <row r="86" customHeight="1" spans="1:6">
      <c r="A86" s="111"/>
      <c r="B86" s="128"/>
      <c r="C86" s="128"/>
      <c r="D86" s="128">
        <f t="shared" si="1"/>
        <v>0</v>
      </c>
      <c r="E86" s="156"/>
      <c r="F86" s="154"/>
    </row>
    <row r="87" customHeight="1" spans="1:6">
      <c r="A87" s="144" t="s">
        <v>898</v>
      </c>
      <c r="B87" s="128">
        <f>SUM(B88:B96)</f>
        <v>9023.54</v>
      </c>
      <c r="C87" s="128">
        <f>SUM(C88:C96)</f>
        <v>0</v>
      </c>
      <c r="D87" s="128">
        <f t="shared" si="1"/>
        <v>9023.54</v>
      </c>
      <c r="E87" s="156"/>
      <c r="F87" s="154"/>
    </row>
    <row r="88" customHeight="1" spans="1:6">
      <c r="A88" s="88" t="s">
        <v>899</v>
      </c>
      <c r="B88" s="94">
        <v>47.54</v>
      </c>
      <c r="C88" s="90"/>
      <c r="D88" s="149">
        <f t="shared" si="1"/>
        <v>47.54</v>
      </c>
      <c r="E88" s="158" t="s">
        <v>900</v>
      </c>
      <c r="F88" s="84" t="s">
        <v>901</v>
      </c>
    </row>
    <row r="89" customHeight="1" spans="1:6">
      <c r="A89" s="88" t="s">
        <v>899</v>
      </c>
      <c r="B89" s="94">
        <v>270.2</v>
      </c>
      <c r="C89" s="90"/>
      <c r="D89" s="149">
        <f t="shared" si="1"/>
        <v>270.2</v>
      </c>
      <c r="E89" s="91" t="s">
        <v>902</v>
      </c>
      <c r="F89" s="84" t="s">
        <v>903</v>
      </c>
    </row>
    <row r="90" customHeight="1" spans="1:6">
      <c r="A90" s="88" t="s">
        <v>904</v>
      </c>
      <c r="B90" s="98">
        <v>6873</v>
      </c>
      <c r="C90" s="90"/>
      <c r="D90" s="149">
        <f t="shared" si="1"/>
        <v>6873</v>
      </c>
      <c r="E90" s="158" t="s">
        <v>905</v>
      </c>
      <c r="F90" s="84" t="s">
        <v>906</v>
      </c>
    </row>
    <row r="91" customHeight="1" spans="1:6">
      <c r="A91" s="97" t="s">
        <v>907</v>
      </c>
      <c r="B91" s="98">
        <v>296</v>
      </c>
      <c r="C91" s="90"/>
      <c r="D91" s="149">
        <f t="shared" si="1"/>
        <v>296</v>
      </c>
      <c r="E91" s="91" t="s">
        <v>908</v>
      </c>
      <c r="F91" s="84" t="s">
        <v>909</v>
      </c>
    </row>
    <row r="92" customHeight="1" spans="1:6">
      <c r="A92" s="97" t="s">
        <v>907</v>
      </c>
      <c r="B92" s="98">
        <v>1536.8</v>
      </c>
      <c r="C92" s="90"/>
      <c r="D92" s="149">
        <f t="shared" si="1"/>
        <v>1536.8</v>
      </c>
      <c r="E92" s="91" t="s">
        <v>910</v>
      </c>
      <c r="F92" s="84" t="s">
        <v>911</v>
      </c>
    </row>
    <row r="93" customHeight="1" spans="1:6">
      <c r="A93" s="111"/>
      <c r="B93" s="128"/>
      <c r="C93" s="128"/>
      <c r="D93" s="128"/>
      <c r="E93" s="156"/>
      <c r="F93" s="154"/>
    </row>
    <row r="94" customHeight="1" spans="1:6">
      <c r="A94" s="111"/>
      <c r="B94" s="128"/>
      <c r="C94" s="128"/>
      <c r="D94" s="128"/>
      <c r="E94" s="156"/>
      <c r="F94" s="154"/>
    </row>
    <row r="95" customHeight="1" spans="1:6">
      <c r="A95" s="111"/>
      <c r="B95" s="128"/>
      <c r="C95" s="128"/>
      <c r="D95" s="128"/>
      <c r="E95" s="156"/>
      <c r="F95" s="154"/>
    </row>
    <row r="96" customHeight="1" spans="1:6">
      <c r="A96" s="111"/>
      <c r="B96" s="128"/>
      <c r="C96" s="128"/>
      <c r="D96" s="128">
        <f t="shared" si="1"/>
        <v>0</v>
      </c>
      <c r="E96" s="156"/>
      <c r="F96" s="109"/>
    </row>
    <row r="97" customHeight="1" spans="1:6">
      <c r="A97" s="144" t="s">
        <v>912</v>
      </c>
      <c r="B97" s="128">
        <f>SUM(B98:B102)</f>
        <v>180.62</v>
      </c>
      <c r="C97" s="128">
        <f>SUM(C98:C102)</f>
        <v>0</v>
      </c>
      <c r="D97" s="128">
        <f t="shared" si="1"/>
        <v>180.62</v>
      </c>
      <c r="E97" s="109"/>
      <c r="F97" s="109"/>
    </row>
    <row r="98" customHeight="1" spans="1:6">
      <c r="A98" s="97" t="s">
        <v>913</v>
      </c>
      <c r="B98" s="98">
        <v>20.84</v>
      </c>
      <c r="C98" s="90"/>
      <c r="D98" s="149">
        <f t="shared" si="1"/>
        <v>20.84</v>
      </c>
      <c r="E98" s="91" t="s">
        <v>914</v>
      </c>
      <c r="F98" s="84" t="s">
        <v>915</v>
      </c>
    </row>
    <row r="99" customHeight="1" spans="1:6">
      <c r="A99" s="97" t="s">
        <v>913</v>
      </c>
      <c r="B99" s="98">
        <v>159.78</v>
      </c>
      <c r="C99" s="90"/>
      <c r="D99" s="149">
        <f t="shared" si="1"/>
        <v>159.78</v>
      </c>
      <c r="E99" s="91" t="s">
        <v>916</v>
      </c>
      <c r="F99" s="84" t="s">
        <v>915</v>
      </c>
    </row>
    <row r="100" customHeight="1" spans="1:6">
      <c r="A100" s="111"/>
      <c r="B100" s="128"/>
      <c r="C100" s="128"/>
      <c r="D100" s="128">
        <f t="shared" si="1"/>
        <v>0</v>
      </c>
      <c r="E100" s="109"/>
      <c r="F100" s="109"/>
    </row>
    <row r="101" customHeight="1" spans="1:6">
      <c r="A101" s="111"/>
      <c r="B101" s="128"/>
      <c r="C101" s="128"/>
      <c r="D101" s="128">
        <f t="shared" si="1"/>
        <v>0</v>
      </c>
      <c r="E101" s="109"/>
      <c r="F101" s="109"/>
    </row>
    <row r="102" customHeight="1" spans="1:6">
      <c r="A102" s="111"/>
      <c r="B102" s="128"/>
      <c r="C102" s="128"/>
      <c r="D102" s="128">
        <f t="shared" si="1"/>
        <v>0</v>
      </c>
      <c r="E102" s="109"/>
      <c r="F102" s="109"/>
    </row>
    <row r="103" customHeight="1" spans="1:6">
      <c r="A103" s="144" t="s">
        <v>917</v>
      </c>
      <c r="B103" s="128">
        <f>SUM(B104:B105)</f>
        <v>0</v>
      </c>
      <c r="C103" s="128">
        <f>SUM(C104:C105)</f>
        <v>0</v>
      </c>
      <c r="D103" s="128">
        <f t="shared" si="1"/>
        <v>0</v>
      </c>
      <c r="E103" s="156"/>
      <c r="F103" s="109"/>
    </row>
    <row r="104" customHeight="1" spans="1:6">
      <c r="A104" s="111"/>
      <c r="B104" s="128"/>
      <c r="C104" s="128"/>
      <c r="D104" s="128">
        <f t="shared" si="1"/>
        <v>0</v>
      </c>
      <c r="E104" s="156"/>
      <c r="F104" s="109"/>
    </row>
    <row r="105" customHeight="1" spans="1:6">
      <c r="A105" s="111"/>
      <c r="B105" s="128"/>
      <c r="C105" s="128"/>
      <c r="D105" s="128">
        <f t="shared" si="1"/>
        <v>0</v>
      </c>
      <c r="E105" s="156"/>
      <c r="F105" s="109"/>
    </row>
    <row r="106" customHeight="1" spans="1:6">
      <c r="A106" s="144" t="s">
        <v>918</v>
      </c>
      <c r="B106" s="128">
        <f>SUM(B107:B108)</f>
        <v>0</v>
      </c>
      <c r="C106" s="128">
        <f>SUM(C107:C108)</f>
        <v>0</v>
      </c>
      <c r="D106" s="128">
        <f t="shared" si="1"/>
        <v>0</v>
      </c>
      <c r="E106" s="156"/>
      <c r="F106" s="109"/>
    </row>
    <row r="107" customHeight="1" spans="1:6">
      <c r="A107" s="111"/>
      <c r="B107" s="128"/>
      <c r="C107" s="128"/>
      <c r="D107" s="128">
        <f t="shared" si="1"/>
        <v>0</v>
      </c>
      <c r="E107" s="156"/>
      <c r="F107" s="109"/>
    </row>
    <row r="108" customHeight="1" spans="1:6">
      <c r="A108" s="111"/>
      <c r="B108" s="128"/>
      <c r="C108" s="128"/>
      <c r="D108" s="128">
        <f t="shared" si="1"/>
        <v>0</v>
      </c>
      <c r="E108" s="156"/>
      <c r="F108" s="109"/>
    </row>
    <row r="109" customHeight="1" spans="1:6">
      <c r="A109" s="144" t="s">
        <v>919</v>
      </c>
      <c r="B109" s="128">
        <f>SUM(B110:B111)</f>
        <v>0</v>
      </c>
      <c r="C109" s="128">
        <f>SUM(C110:C111)</f>
        <v>0</v>
      </c>
      <c r="D109" s="128">
        <f t="shared" si="1"/>
        <v>0</v>
      </c>
      <c r="E109" s="156"/>
      <c r="F109" s="109"/>
    </row>
    <row r="110" customHeight="1" spans="1:6">
      <c r="A110" s="111"/>
      <c r="B110" s="128"/>
      <c r="C110" s="128"/>
      <c r="D110" s="128">
        <f t="shared" si="1"/>
        <v>0</v>
      </c>
      <c r="E110" s="156"/>
      <c r="F110" s="109"/>
    </row>
    <row r="111" customHeight="1" spans="1:6">
      <c r="A111" s="111"/>
      <c r="B111" s="128"/>
      <c r="C111" s="128"/>
      <c r="D111" s="128">
        <f t="shared" si="1"/>
        <v>0</v>
      </c>
      <c r="E111" s="157"/>
      <c r="F111" s="109"/>
    </row>
    <row r="112" customHeight="1" spans="1:6">
      <c r="A112" s="144" t="s">
        <v>920</v>
      </c>
      <c r="B112" s="128">
        <f>SUM(B113:B114)</f>
        <v>0</v>
      </c>
      <c r="C112" s="128">
        <f>SUM(C113:C114)</f>
        <v>0</v>
      </c>
      <c r="D112" s="128">
        <f t="shared" si="1"/>
        <v>0</v>
      </c>
      <c r="E112" s="109"/>
      <c r="F112" s="109"/>
    </row>
    <row r="113" customHeight="1" spans="1:6">
      <c r="A113" s="111"/>
      <c r="B113" s="128"/>
      <c r="C113" s="128"/>
      <c r="D113" s="128">
        <f t="shared" si="1"/>
        <v>0</v>
      </c>
      <c r="E113" s="156"/>
      <c r="F113" s="109"/>
    </row>
    <row r="114" customHeight="1" spans="1:6">
      <c r="A114" s="111"/>
      <c r="B114" s="128"/>
      <c r="C114" s="128"/>
      <c r="D114" s="128">
        <f t="shared" si="1"/>
        <v>0</v>
      </c>
      <c r="E114" s="109"/>
      <c r="F114" s="109"/>
    </row>
    <row r="115" customHeight="1" spans="1:6">
      <c r="A115" s="144" t="s">
        <v>921</v>
      </c>
      <c r="B115" s="128">
        <f>SUM(B116:B117)</f>
        <v>0</v>
      </c>
      <c r="C115" s="128">
        <f>SUM(C116:C117)</f>
        <v>0</v>
      </c>
      <c r="D115" s="128">
        <f t="shared" si="1"/>
        <v>0</v>
      </c>
      <c r="E115" s="109"/>
      <c r="F115" s="109"/>
    </row>
    <row r="116" customHeight="1" spans="1:6">
      <c r="A116" s="111"/>
      <c r="B116" s="128"/>
      <c r="C116" s="128"/>
      <c r="D116" s="128">
        <f t="shared" si="1"/>
        <v>0</v>
      </c>
      <c r="E116" s="109"/>
      <c r="F116" s="109"/>
    </row>
    <row r="117" customHeight="1" spans="1:6">
      <c r="A117" s="111"/>
      <c r="B117" s="128"/>
      <c r="C117" s="128"/>
      <c r="D117" s="128">
        <f t="shared" si="1"/>
        <v>0</v>
      </c>
      <c r="E117" s="109"/>
      <c r="F117" s="109"/>
    </row>
    <row r="118" customHeight="1" spans="1:6">
      <c r="A118" s="142" t="s">
        <v>922</v>
      </c>
      <c r="B118" s="128">
        <f>B119+B122+B125+B128+B131+B134+B137+B140+B143</f>
        <v>0</v>
      </c>
      <c r="C118" s="128">
        <f>C119+C122+C125+C128+C131+C134+C137+C140+C143</f>
        <v>0</v>
      </c>
      <c r="D118" s="128">
        <f t="shared" si="1"/>
        <v>0</v>
      </c>
      <c r="E118" s="109"/>
      <c r="F118" s="109"/>
    </row>
    <row r="119" customHeight="1" spans="1:6">
      <c r="A119" s="144" t="s">
        <v>923</v>
      </c>
      <c r="B119" s="128">
        <f>SUM(B120:B121)</f>
        <v>0</v>
      </c>
      <c r="C119" s="128">
        <f>SUM(C120:C121)</f>
        <v>0</v>
      </c>
      <c r="D119" s="128">
        <f t="shared" si="1"/>
        <v>0</v>
      </c>
      <c r="E119" s="109"/>
      <c r="F119" s="109"/>
    </row>
    <row r="120" customHeight="1" spans="1:6">
      <c r="A120" s="111"/>
      <c r="B120" s="128"/>
      <c r="C120" s="128"/>
      <c r="D120" s="128">
        <f t="shared" si="1"/>
        <v>0</v>
      </c>
      <c r="E120" s="109"/>
      <c r="F120" s="109"/>
    </row>
    <row r="121" customHeight="1" spans="1:6">
      <c r="A121" s="111"/>
      <c r="B121" s="128"/>
      <c r="C121" s="128"/>
      <c r="D121" s="128">
        <f t="shared" si="1"/>
        <v>0</v>
      </c>
      <c r="E121" s="109"/>
      <c r="F121" s="109"/>
    </row>
    <row r="122" customHeight="1" spans="1:6">
      <c r="A122" s="144" t="s">
        <v>924</v>
      </c>
      <c r="B122" s="128">
        <f>SUM(B123:B124)</f>
        <v>0</v>
      </c>
      <c r="C122" s="128">
        <f>SUM(C123:C124)</f>
        <v>0</v>
      </c>
      <c r="D122" s="128">
        <f t="shared" si="1"/>
        <v>0</v>
      </c>
      <c r="E122" s="109"/>
      <c r="F122" s="109"/>
    </row>
    <row r="123" customHeight="1" spans="1:6">
      <c r="A123" s="111"/>
      <c r="B123" s="128"/>
      <c r="C123" s="128"/>
      <c r="D123" s="128">
        <f t="shared" si="1"/>
        <v>0</v>
      </c>
      <c r="E123" s="109"/>
      <c r="F123" s="109"/>
    </row>
    <row r="124" customHeight="1" spans="1:6">
      <c r="A124" s="111"/>
      <c r="B124" s="128"/>
      <c r="C124" s="128"/>
      <c r="D124" s="128">
        <f t="shared" si="1"/>
        <v>0</v>
      </c>
      <c r="E124" s="109"/>
      <c r="F124" s="109"/>
    </row>
    <row r="125" customHeight="1" spans="1:6">
      <c r="A125" s="144" t="s">
        <v>925</v>
      </c>
      <c r="B125" s="128">
        <f>SUM(B126:B127)</f>
        <v>0</v>
      </c>
      <c r="C125" s="128">
        <f>SUM(C126:C127)</f>
        <v>0</v>
      </c>
      <c r="D125" s="128">
        <f t="shared" si="1"/>
        <v>0</v>
      </c>
      <c r="E125" s="109"/>
      <c r="F125" s="109"/>
    </row>
    <row r="126" customHeight="1" spans="1:6">
      <c r="A126" s="111"/>
      <c r="B126" s="128"/>
      <c r="C126" s="128"/>
      <c r="D126" s="128">
        <f t="shared" si="1"/>
        <v>0</v>
      </c>
      <c r="E126" s="109"/>
      <c r="F126" s="109"/>
    </row>
    <row r="127" customHeight="1" spans="1:6">
      <c r="A127" s="111"/>
      <c r="B127" s="128"/>
      <c r="C127" s="128"/>
      <c r="D127" s="128">
        <f t="shared" si="1"/>
        <v>0</v>
      </c>
      <c r="E127" s="109"/>
      <c r="F127" s="109"/>
    </row>
    <row r="128" customHeight="1" spans="1:6">
      <c r="A128" s="144" t="s">
        <v>926</v>
      </c>
      <c r="B128" s="128">
        <f>SUM(B129:B130)</f>
        <v>0</v>
      </c>
      <c r="C128" s="128">
        <f>SUM(C129:C130)</f>
        <v>0</v>
      </c>
      <c r="D128" s="128">
        <f t="shared" si="1"/>
        <v>0</v>
      </c>
      <c r="E128" s="109"/>
      <c r="F128" s="109"/>
    </row>
    <row r="129" customHeight="1" spans="1:6">
      <c r="A129" s="111"/>
      <c r="B129" s="128"/>
      <c r="C129" s="128"/>
      <c r="D129" s="128">
        <f t="shared" si="1"/>
        <v>0</v>
      </c>
      <c r="E129" s="109"/>
      <c r="F129" s="109"/>
    </row>
    <row r="130" customHeight="1" spans="1:6">
      <c r="A130" s="111"/>
      <c r="B130" s="128"/>
      <c r="C130" s="128"/>
      <c r="D130" s="128">
        <f t="shared" si="1"/>
        <v>0</v>
      </c>
      <c r="E130" s="109"/>
      <c r="F130" s="109"/>
    </row>
    <row r="131" customHeight="1" spans="1:6">
      <c r="A131" s="144" t="s">
        <v>927</v>
      </c>
      <c r="B131" s="128">
        <f>SUM(B132:B133)</f>
        <v>0</v>
      </c>
      <c r="C131" s="128">
        <f>SUM(C132:C133)</f>
        <v>0</v>
      </c>
      <c r="D131" s="128">
        <f t="shared" si="1"/>
        <v>0</v>
      </c>
      <c r="E131" s="109"/>
      <c r="F131" s="109"/>
    </row>
    <row r="132" customHeight="1" spans="1:6">
      <c r="A132" s="111"/>
      <c r="B132" s="128"/>
      <c r="C132" s="128"/>
      <c r="D132" s="128">
        <f t="shared" si="1"/>
        <v>0</v>
      </c>
      <c r="E132" s="109"/>
      <c r="F132" s="109"/>
    </row>
    <row r="133" customHeight="1" spans="1:6">
      <c r="A133" s="111"/>
      <c r="B133" s="128"/>
      <c r="C133" s="128"/>
      <c r="D133" s="128">
        <f t="shared" si="1"/>
        <v>0</v>
      </c>
      <c r="E133" s="109"/>
      <c r="F133" s="109"/>
    </row>
    <row r="134" customHeight="1" spans="1:6">
      <c r="A134" s="144" t="s">
        <v>928</v>
      </c>
      <c r="B134" s="128">
        <f>SUM(B135:B136)</f>
        <v>0</v>
      </c>
      <c r="C134" s="128">
        <f>SUM(C135:C136)</f>
        <v>0</v>
      </c>
      <c r="D134" s="128">
        <f t="shared" si="1"/>
        <v>0</v>
      </c>
      <c r="E134" s="109"/>
      <c r="F134" s="109"/>
    </row>
    <row r="135" customHeight="1" spans="1:6">
      <c r="A135" s="111"/>
      <c r="B135" s="128"/>
      <c r="C135" s="128"/>
      <c r="D135" s="128">
        <f t="shared" si="1"/>
        <v>0</v>
      </c>
      <c r="E135" s="109"/>
      <c r="F135" s="109"/>
    </row>
    <row r="136" customHeight="1" spans="1:6">
      <c r="A136" s="111"/>
      <c r="B136" s="128"/>
      <c r="C136" s="128"/>
      <c r="D136" s="128">
        <f t="shared" si="1"/>
        <v>0</v>
      </c>
      <c r="E136" s="109"/>
      <c r="F136" s="109"/>
    </row>
    <row r="137" customHeight="1" spans="1:6">
      <c r="A137" s="144" t="s">
        <v>929</v>
      </c>
      <c r="B137" s="128">
        <f>SUM(B138:B139)</f>
        <v>0</v>
      </c>
      <c r="C137" s="128">
        <f>SUM(C138:C139)</f>
        <v>0</v>
      </c>
      <c r="D137" s="128">
        <f t="shared" si="1"/>
        <v>0</v>
      </c>
      <c r="E137" s="109"/>
      <c r="F137" s="109"/>
    </row>
    <row r="138" customHeight="1" spans="1:6">
      <c r="A138" s="111"/>
      <c r="B138" s="128"/>
      <c r="C138" s="128"/>
      <c r="D138" s="128">
        <f t="shared" si="1"/>
        <v>0</v>
      </c>
      <c r="E138" s="109"/>
      <c r="F138" s="109"/>
    </row>
    <row r="139" customHeight="1" spans="1:6">
      <c r="A139" s="111"/>
      <c r="B139" s="128"/>
      <c r="C139" s="128"/>
      <c r="D139" s="128">
        <f t="shared" si="1"/>
        <v>0</v>
      </c>
      <c r="E139" s="109"/>
      <c r="F139" s="109"/>
    </row>
    <row r="140" customHeight="1" spans="1:6">
      <c r="A140" s="144" t="s">
        <v>930</v>
      </c>
      <c r="B140" s="128">
        <f>SUM(B141:B142)</f>
        <v>0</v>
      </c>
      <c r="C140" s="128">
        <f>SUM(C141:C142)</f>
        <v>0</v>
      </c>
      <c r="D140" s="128">
        <f t="shared" si="1"/>
        <v>0</v>
      </c>
      <c r="E140" s="109"/>
      <c r="F140" s="109"/>
    </row>
    <row r="141" customHeight="1" spans="1:6">
      <c r="A141" s="111"/>
      <c r="B141" s="128"/>
      <c r="C141" s="128"/>
      <c r="D141" s="128">
        <f t="shared" si="1"/>
        <v>0</v>
      </c>
      <c r="E141" s="109"/>
      <c r="F141" s="109"/>
    </row>
    <row r="142" customHeight="1" spans="1:6">
      <c r="A142" s="111"/>
      <c r="B142" s="128"/>
      <c r="C142" s="128"/>
      <c r="D142" s="128">
        <f t="shared" si="1"/>
        <v>0</v>
      </c>
      <c r="E142" s="109"/>
      <c r="F142" s="109"/>
    </row>
    <row r="143" customHeight="1" spans="1:6">
      <c r="A143" s="144" t="s">
        <v>931</v>
      </c>
      <c r="B143" s="128">
        <f>SUM(B144:B145)</f>
        <v>0</v>
      </c>
      <c r="C143" s="128">
        <f>SUM(C144:C145)</f>
        <v>0</v>
      </c>
      <c r="D143" s="128">
        <f t="shared" si="1"/>
        <v>0</v>
      </c>
      <c r="E143" s="109"/>
      <c r="F143" s="109"/>
    </row>
    <row r="144" customHeight="1" spans="1:6">
      <c r="A144" s="111"/>
      <c r="B144" s="128"/>
      <c r="C144" s="128"/>
      <c r="D144" s="128">
        <f t="shared" si="1"/>
        <v>0</v>
      </c>
      <c r="E144" s="109"/>
      <c r="F144" s="109"/>
    </row>
    <row r="145" customHeight="1" spans="1:6">
      <c r="A145" s="111"/>
      <c r="B145" s="128"/>
      <c r="C145" s="128"/>
      <c r="D145" s="128">
        <f t="shared" si="1"/>
        <v>0</v>
      </c>
      <c r="E145" s="109"/>
      <c r="F145" s="109"/>
    </row>
    <row r="146" customHeight="1" spans="1:6">
      <c r="A146" s="159" t="s">
        <v>932</v>
      </c>
      <c r="B146" s="128">
        <f>B147+B153+B156+B159+B166+B163</f>
        <v>80</v>
      </c>
      <c r="C146" s="128">
        <f>C147+C153+C156+C159+C166</f>
        <v>0</v>
      </c>
      <c r="D146" s="128">
        <f t="shared" si="1"/>
        <v>80</v>
      </c>
      <c r="E146" s="109"/>
      <c r="F146" s="109"/>
    </row>
    <row r="147" customHeight="1" spans="1:6">
      <c r="A147" s="107" t="s">
        <v>933</v>
      </c>
      <c r="B147" s="128">
        <f>SUM(B148:B152)</f>
        <v>80</v>
      </c>
      <c r="C147" s="128">
        <f>SUM(C148:C152)</f>
        <v>0</v>
      </c>
      <c r="D147" s="128">
        <f t="shared" si="1"/>
        <v>80</v>
      </c>
      <c r="E147" s="109"/>
      <c r="F147" s="109"/>
    </row>
    <row r="148" customHeight="1" spans="1:6">
      <c r="A148" s="99" t="s">
        <v>934</v>
      </c>
      <c r="B148" s="98">
        <v>70</v>
      </c>
      <c r="C148" s="90"/>
      <c r="D148" s="149">
        <f t="shared" si="1"/>
        <v>70</v>
      </c>
      <c r="E148" s="91" t="s">
        <v>935</v>
      </c>
      <c r="F148" s="84" t="s">
        <v>936</v>
      </c>
    </row>
    <row r="149" customHeight="1" spans="1:6">
      <c r="A149" s="99" t="s">
        <v>937</v>
      </c>
      <c r="B149" s="98">
        <v>10</v>
      </c>
      <c r="C149" s="90"/>
      <c r="D149" s="149">
        <f t="shared" si="1"/>
        <v>10</v>
      </c>
      <c r="E149" s="91" t="s">
        <v>938</v>
      </c>
      <c r="F149" s="84" t="s">
        <v>936</v>
      </c>
    </row>
    <row r="150" customHeight="1" spans="1:6">
      <c r="A150" s="99"/>
      <c r="B150" s="98"/>
      <c r="C150" s="90"/>
      <c r="D150" s="149"/>
      <c r="E150" s="91"/>
      <c r="F150" s="84"/>
    </row>
    <row r="151" customHeight="1" spans="1:6">
      <c r="A151" s="99"/>
      <c r="B151" s="98"/>
      <c r="C151" s="90"/>
      <c r="D151" s="149"/>
      <c r="E151" s="91"/>
      <c r="F151" s="84"/>
    </row>
    <row r="152" customHeight="1" spans="1:6">
      <c r="A152" s="111"/>
      <c r="B152" s="128"/>
      <c r="C152" s="128"/>
      <c r="D152" s="128">
        <f t="shared" si="1"/>
        <v>0</v>
      </c>
      <c r="E152" s="109"/>
      <c r="F152" s="109"/>
    </row>
    <row r="153" customHeight="1" spans="1:6">
      <c r="A153" s="144" t="s">
        <v>939</v>
      </c>
      <c r="B153" s="128">
        <f>SUM(B154:B155)</f>
        <v>0</v>
      </c>
      <c r="C153" s="128">
        <f>SUM(C154:C155)</f>
        <v>0</v>
      </c>
      <c r="D153" s="128">
        <f t="shared" si="1"/>
        <v>0</v>
      </c>
      <c r="E153" s="109"/>
      <c r="F153" s="109"/>
    </row>
    <row r="154" customHeight="1" spans="1:6">
      <c r="A154" s="111"/>
      <c r="B154" s="128"/>
      <c r="C154" s="128"/>
      <c r="D154" s="128">
        <f t="shared" si="1"/>
        <v>0</v>
      </c>
      <c r="E154" s="109"/>
      <c r="F154" s="109"/>
    </row>
    <row r="155" customHeight="1" spans="1:6">
      <c r="A155" s="111"/>
      <c r="B155" s="128"/>
      <c r="C155" s="128"/>
      <c r="D155" s="128">
        <f t="shared" si="1"/>
        <v>0</v>
      </c>
      <c r="E155" s="109"/>
      <c r="F155" s="109"/>
    </row>
    <row r="156" customHeight="1" spans="1:6">
      <c r="A156" s="144" t="s">
        <v>940</v>
      </c>
      <c r="B156" s="128">
        <f>SUM(B157:B158)</f>
        <v>0</v>
      </c>
      <c r="C156" s="128">
        <f>SUM(C157:C158)</f>
        <v>0</v>
      </c>
      <c r="D156" s="128">
        <f t="shared" ref="D156:D247" si="2">B156-C156</f>
        <v>0</v>
      </c>
      <c r="E156" s="109"/>
      <c r="F156" s="109"/>
    </row>
    <row r="157" customHeight="1" spans="1:6">
      <c r="A157" s="111"/>
      <c r="B157" s="128"/>
      <c r="C157" s="128"/>
      <c r="D157" s="128">
        <f t="shared" si="2"/>
        <v>0</v>
      </c>
      <c r="E157" s="109"/>
      <c r="F157" s="109"/>
    </row>
    <row r="158" customHeight="1" spans="1:6">
      <c r="A158" s="111"/>
      <c r="B158" s="128"/>
      <c r="C158" s="128"/>
      <c r="D158" s="128">
        <f t="shared" si="2"/>
        <v>0</v>
      </c>
      <c r="E158" s="109"/>
      <c r="F158" s="109"/>
    </row>
    <row r="159" customHeight="1" spans="1:6">
      <c r="A159" s="107" t="s">
        <v>941</v>
      </c>
      <c r="B159" s="128">
        <f>SUM(B160:B162)</f>
        <v>0</v>
      </c>
      <c r="C159" s="128">
        <f>SUM(C160:C163)</f>
        <v>0</v>
      </c>
      <c r="D159" s="128">
        <f t="shared" si="2"/>
        <v>0</v>
      </c>
      <c r="E159" s="109"/>
      <c r="F159" s="109"/>
    </row>
    <row r="160" customHeight="1" spans="1:6">
      <c r="A160" s="111"/>
      <c r="B160" s="128"/>
      <c r="C160" s="128"/>
      <c r="D160" s="128">
        <f t="shared" si="2"/>
        <v>0</v>
      </c>
      <c r="E160" s="109"/>
      <c r="F160" s="109"/>
    </row>
    <row r="161" customHeight="1" spans="1:6">
      <c r="A161" s="111"/>
      <c r="B161" s="128"/>
      <c r="C161" s="128"/>
      <c r="D161" s="128"/>
      <c r="E161" s="109"/>
      <c r="F161" s="109"/>
    </row>
    <row r="162" customHeight="1" spans="1:6">
      <c r="A162" s="111"/>
      <c r="B162" s="128"/>
      <c r="C162" s="128"/>
      <c r="D162" s="128"/>
      <c r="E162" s="109"/>
      <c r="F162" s="109"/>
    </row>
    <row r="163" customHeight="1" spans="1:6">
      <c r="A163" s="107" t="s">
        <v>942</v>
      </c>
      <c r="B163" s="128">
        <f>SUM(B164:B165)</f>
        <v>0</v>
      </c>
      <c r="C163" s="128"/>
      <c r="D163" s="128">
        <f t="shared" si="2"/>
        <v>0</v>
      </c>
      <c r="E163" s="109"/>
      <c r="F163" s="109"/>
    </row>
    <row r="164" s="53" customFormat="1" customHeight="1" spans="1:6">
      <c r="A164" s="130"/>
      <c r="B164" s="128"/>
      <c r="C164" s="128"/>
      <c r="D164" s="128"/>
      <c r="E164" s="109"/>
      <c r="F164" s="109"/>
    </row>
    <row r="165" customHeight="1" spans="1:6">
      <c r="A165" s="111"/>
      <c r="B165" s="128"/>
      <c r="C165" s="128"/>
      <c r="D165" s="128"/>
      <c r="E165" s="109"/>
      <c r="F165" s="109"/>
    </row>
    <row r="166" customHeight="1" spans="1:6">
      <c r="A166" s="144" t="s">
        <v>943</v>
      </c>
      <c r="B166" s="128">
        <f>SUM(B167:B168)</f>
        <v>0</v>
      </c>
      <c r="C166" s="128">
        <f>SUM(C167:C168)</f>
        <v>0</v>
      </c>
      <c r="D166" s="128">
        <f t="shared" si="2"/>
        <v>0</v>
      </c>
      <c r="E166" s="109"/>
      <c r="F166" s="109"/>
    </row>
    <row r="167" customHeight="1" spans="1:6">
      <c r="A167" s="111"/>
      <c r="B167" s="128"/>
      <c r="C167" s="128"/>
      <c r="D167" s="128">
        <f t="shared" si="2"/>
        <v>0</v>
      </c>
      <c r="E167" s="109"/>
      <c r="F167" s="109"/>
    </row>
    <row r="168" customHeight="1" spans="1:6">
      <c r="A168" s="111"/>
      <c r="B168" s="128"/>
      <c r="C168" s="128"/>
      <c r="D168" s="128">
        <f t="shared" si="2"/>
        <v>0</v>
      </c>
      <c r="E168" s="109"/>
      <c r="F168" s="109"/>
    </row>
    <row r="169" customHeight="1" spans="1:6">
      <c r="A169" s="142" t="s">
        <v>944</v>
      </c>
      <c r="B169" s="128">
        <f>B170+B176+B179+B182+B187+B192+B195+B234+B200+B203+B209+B214+B218+B224+B231+B237+B173</f>
        <v>29051.52</v>
      </c>
      <c r="C169" s="128">
        <f>C170+C176+C179+C182+C187+C192+C195+C234+C200+C203+C209+C214+C218+C224+C231+C237+C173</f>
        <v>0</v>
      </c>
      <c r="D169" s="128">
        <f t="shared" si="2"/>
        <v>29051.52</v>
      </c>
      <c r="E169" s="109"/>
      <c r="F169" s="109"/>
    </row>
    <row r="170" customHeight="1" spans="1:6">
      <c r="A170" s="144" t="s">
        <v>945</v>
      </c>
      <c r="B170" s="128">
        <f>SUM(B171:B172)</f>
        <v>0</v>
      </c>
      <c r="C170" s="128">
        <f>SUM(C171:C172)</f>
        <v>0</v>
      </c>
      <c r="D170" s="128">
        <f t="shared" si="2"/>
        <v>0</v>
      </c>
      <c r="E170" s="109"/>
      <c r="F170" s="109"/>
    </row>
    <row r="171" customHeight="1" spans="1:6">
      <c r="A171" s="160"/>
      <c r="B171" s="128"/>
      <c r="C171" s="128"/>
      <c r="D171" s="128">
        <f t="shared" si="2"/>
        <v>0</v>
      </c>
      <c r="E171" s="109"/>
      <c r="F171" s="109"/>
    </row>
    <row r="172" customHeight="1" spans="1:6">
      <c r="A172" s="160"/>
      <c r="B172" s="128"/>
      <c r="C172" s="128"/>
      <c r="D172" s="128">
        <f t="shared" si="2"/>
        <v>0</v>
      </c>
      <c r="E172" s="109"/>
      <c r="F172" s="109"/>
    </row>
    <row r="173" customHeight="1" spans="1:6">
      <c r="A173" s="107" t="s">
        <v>946</v>
      </c>
      <c r="B173" s="128">
        <f>SUM(B174:B175)</f>
        <v>0</v>
      </c>
      <c r="C173" s="128"/>
      <c r="D173" s="128"/>
      <c r="E173" s="109"/>
      <c r="F173" s="109"/>
    </row>
    <row r="174" customHeight="1" spans="1:6">
      <c r="A174" s="160"/>
      <c r="B174" s="128"/>
      <c r="C174" s="128"/>
      <c r="D174" s="128"/>
      <c r="E174" s="109"/>
      <c r="F174" s="109"/>
    </row>
    <row r="175" customHeight="1" spans="1:6">
      <c r="A175" s="160"/>
      <c r="B175" s="128"/>
      <c r="C175" s="128"/>
      <c r="D175" s="128"/>
      <c r="E175" s="109"/>
      <c r="F175" s="109"/>
    </row>
    <row r="176" customHeight="1" spans="1:6">
      <c r="A176" s="144" t="s">
        <v>947</v>
      </c>
      <c r="B176" s="128">
        <f>SUM(B177:B178)</f>
        <v>0</v>
      </c>
      <c r="C176" s="128">
        <f>SUM(C177:C178)</f>
        <v>0</v>
      </c>
      <c r="D176" s="128">
        <f t="shared" si="2"/>
        <v>0</v>
      </c>
      <c r="E176" s="109"/>
      <c r="F176" s="109"/>
    </row>
    <row r="177" customHeight="1" spans="1:6">
      <c r="A177" s="155"/>
      <c r="B177" s="151"/>
      <c r="C177" s="128"/>
      <c r="D177" s="152">
        <f t="shared" si="2"/>
        <v>0</v>
      </c>
      <c r="E177" s="161"/>
      <c r="F177" s="156"/>
    </row>
    <row r="178" customHeight="1" spans="1:6">
      <c r="A178" s="111"/>
      <c r="B178" s="128"/>
      <c r="C178" s="128"/>
      <c r="D178" s="128">
        <f t="shared" si="2"/>
        <v>0</v>
      </c>
      <c r="E178" s="157"/>
      <c r="F178" s="109"/>
    </row>
    <row r="179" customHeight="1" spans="1:6">
      <c r="A179" s="144" t="s">
        <v>948</v>
      </c>
      <c r="B179" s="128">
        <f>SUM(B180:B181)</f>
        <v>0</v>
      </c>
      <c r="C179" s="128">
        <f>SUM(C180:C181)</f>
        <v>0</v>
      </c>
      <c r="D179" s="128">
        <f t="shared" si="2"/>
        <v>0</v>
      </c>
      <c r="E179" s="156"/>
      <c r="F179" s="109"/>
    </row>
    <row r="180" customHeight="1" spans="1:6">
      <c r="A180" s="111"/>
      <c r="B180" s="128"/>
      <c r="C180" s="128"/>
      <c r="D180" s="128">
        <f t="shared" si="2"/>
        <v>0</v>
      </c>
      <c r="E180" s="109"/>
      <c r="F180" s="109"/>
    </row>
    <row r="181" customHeight="1" spans="1:6">
      <c r="A181" s="111"/>
      <c r="B181" s="128"/>
      <c r="C181" s="128"/>
      <c r="D181" s="128">
        <f t="shared" si="2"/>
        <v>0</v>
      </c>
      <c r="E181" s="109"/>
      <c r="F181" s="109"/>
    </row>
    <row r="182" customHeight="1" spans="1:6">
      <c r="A182" s="144" t="s">
        <v>949</v>
      </c>
      <c r="B182" s="128">
        <f>SUM(B183:B186)</f>
        <v>3928.67</v>
      </c>
      <c r="C182" s="128">
        <f>SUM(C183:C186)</f>
        <v>0</v>
      </c>
      <c r="D182" s="128">
        <f t="shared" si="2"/>
        <v>3928.67</v>
      </c>
      <c r="E182" s="109"/>
      <c r="F182" s="109"/>
    </row>
    <row r="183" customHeight="1" spans="1:6">
      <c r="A183" s="97" t="s">
        <v>950</v>
      </c>
      <c r="B183" s="98">
        <v>3928.67</v>
      </c>
      <c r="C183" s="90"/>
      <c r="D183" s="149">
        <f t="shared" si="2"/>
        <v>3928.67</v>
      </c>
      <c r="E183" s="91" t="s">
        <v>951</v>
      </c>
      <c r="F183" s="84" t="s">
        <v>952</v>
      </c>
    </row>
    <row r="184" customHeight="1" spans="1:6">
      <c r="A184" s="111"/>
      <c r="B184" s="128"/>
      <c r="C184" s="128"/>
      <c r="D184" s="128"/>
      <c r="E184" s="109"/>
      <c r="F184" s="109"/>
    </row>
    <row r="185" customHeight="1" spans="1:6">
      <c r="A185" s="111"/>
      <c r="B185" s="128"/>
      <c r="C185" s="128"/>
      <c r="D185" s="128"/>
      <c r="E185" s="109"/>
      <c r="F185" s="109"/>
    </row>
    <row r="186" customHeight="1" spans="1:6">
      <c r="A186" s="111"/>
      <c r="B186" s="128"/>
      <c r="C186" s="128"/>
      <c r="D186" s="128">
        <f t="shared" si="2"/>
        <v>0</v>
      </c>
      <c r="E186" s="109"/>
      <c r="F186" s="109"/>
    </row>
    <row r="187" customHeight="1" spans="1:6">
      <c r="A187" s="144" t="s">
        <v>953</v>
      </c>
      <c r="B187" s="128">
        <f>SUM(B188:B191)</f>
        <v>0</v>
      </c>
      <c r="C187" s="128">
        <f>SUM(C188:C191)</f>
        <v>0</v>
      </c>
      <c r="D187" s="128">
        <f t="shared" si="2"/>
        <v>0</v>
      </c>
      <c r="E187" s="156"/>
      <c r="F187" s="109"/>
    </row>
    <row r="188" customHeight="1" spans="1:6">
      <c r="A188" s="111"/>
      <c r="B188" s="128"/>
      <c r="C188" s="128"/>
      <c r="D188" s="128">
        <f t="shared" si="2"/>
        <v>0</v>
      </c>
      <c r="E188" s="156"/>
      <c r="F188" s="109"/>
    </row>
    <row r="189" customHeight="1" spans="1:6">
      <c r="A189" s="111"/>
      <c r="B189" s="128"/>
      <c r="C189" s="128"/>
      <c r="D189" s="128"/>
      <c r="E189" s="156"/>
      <c r="F189" s="109"/>
    </row>
    <row r="190" customHeight="1" spans="1:6">
      <c r="A190" s="111"/>
      <c r="B190" s="128"/>
      <c r="C190" s="128"/>
      <c r="D190" s="128"/>
      <c r="E190" s="156"/>
      <c r="F190" s="109"/>
    </row>
    <row r="191" customHeight="1" spans="1:6">
      <c r="A191" s="111"/>
      <c r="B191" s="128"/>
      <c r="C191" s="128"/>
      <c r="D191" s="128">
        <f t="shared" si="2"/>
        <v>0</v>
      </c>
      <c r="E191" s="109"/>
      <c r="F191" s="109"/>
    </row>
    <row r="192" customHeight="1" spans="1:6">
      <c r="A192" s="162" t="s">
        <v>954</v>
      </c>
      <c r="B192" s="128">
        <f>SUM(B193:B194)</f>
        <v>0</v>
      </c>
      <c r="C192" s="128">
        <f>SUM(C193:C194)</f>
        <v>0</v>
      </c>
      <c r="D192" s="128">
        <f t="shared" si="2"/>
        <v>0</v>
      </c>
      <c r="E192" s="109"/>
      <c r="F192" s="109"/>
    </row>
    <row r="193" customHeight="1" spans="2:6">
      <c r="B193" s="128"/>
      <c r="C193" s="128"/>
      <c r="D193" s="128">
        <f t="shared" si="2"/>
        <v>0</v>
      </c>
      <c r="E193" s="109"/>
      <c r="F193" s="109"/>
    </row>
    <row r="194" customHeight="1" spans="1:6">
      <c r="A194" s="163"/>
      <c r="B194" s="128"/>
      <c r="C194" s="128"/>
      <c r="D194" s="128">
        <f t="shared" si="2"/>
        <v>0</v>
      </c>
      <c r="E194" s="109"/>
      <c r="F194" s="109"/>
    </row>
    <row r="195" customHeight="1" spans="1:6">
      <c r="A195" s="162" t="s">
        <v>955</v>
      </c>
      <c r="B195" s="128">
        <f>SUM(B196:B199)</f>
        <v>21.62</v>
      </c>
      <c r="C195" s="128">
        <f>SUM(C196:C199)</f>
        <v>0</v>
      </c>
      <c r="D195" s="128">
        <f t="shared" si="2"/>
        <v>21.62</v>
      </c>
      <c r="E195" s="109"/>
      <c r="F195" s="109"/>
    </row>
    <row r="196" customHeight="1" spans="1:6">
      <c r="A196" s="97" t="s">
        <v>956</v>
      </c>
      <c r="B196" s="94">
        <v>21.62</v>
      </c>
      <c r="C196" s="117"/>
      <c r="D196" s="149">
        <f t="shared" si="2"/>
        <v>21.62</v>
      </c>
      <c r="E196" s="91" t="s">
        <v>957</v>
      </c>
      <c r="F196" s="84" t="s">
        <v>958</v>
      </c>
    </row>
    <row r="197" customHeight="1" spans="1:6">
      <c r="A197" s="97"/>
      <c r="B197" s="94"/>
      <c r="C197" s="117"/>
      <c r="D197" s="149"/>
      <c r="E197" s="91"/>
      <c r="F197" s="84"/>
    </row>
    <row r="198" customHeight="1" spans="1:6">
      <c r="A198" s="97"/>
      <c r="B198" s="94"/>
      <c r="C198" s="117"/>
      <c r="D198" s="149"/>
      <c r="E198" s="91"/>
      <c r="F198" s="84"/>
    </row>
    <row r="199" customHeight="1" spans="1:6">
      <c r="A199" s="111"/>
      <c r="B199" s="128"/>
      <c r="C199" s="128"/>
      <c r="D199" s="128">
        <f t="shared" si="2"/>
        <v>0</v>
      </c>
      <c r="E199" s="109"/>
      <c r="F199" s="109"/>
    </row>
    <row r="200" customHeight="1" spans="1:6">
      <c r="A200" s="144" t="s">
        <v>959</v>
      </c>
      <c r="B200" s="128">
        <f>SUM(B201:B202)</f>
        <v>0</v>
      </c>
      <c r="C200" s="128">
        <f>SUM(C201:C202)</f>
        <v>0</v>
      </c>
      <c r="D200" s="128">
        <f t="shared" si="2"/>
        <v>0</v>
      </c>
      <c r="E200" s="109"/>
      <c r="F200" s="109"/>
    </row>
    <row r="201" customHeight="1" spans="1:6">
      <c r="A201" s="111"/>
      <c r="B201" s="128"/>
      <c r="C201" s="128"/>
      <c r="D201" s="128">
        <f t="shared" si="2"/>
        <v>0</v>
      </c>
      <c r="E201" s="109"/>
      <c r="F201" s="109"/>
    </row>
    <row r="202" customHeight="1" spans="1:6">
      <c r="A202" s="111"/>
      <c r="B202" s="128"/>
      <c r="C202" s="128"/>
      <c r="D202" s="128">
        <f t="shared" si="2"/>
        <v>0</v>
      </c>
      <c r="E202" s="109"/>
      <c r="F202" s="109"/>
    </row>
    <row r="203" customHeight="1" spans="1:6">
      <c r="A203" s="144" t="s">
        <v>960</v>
      </c>
      <c r="B203" s="128">
        <f>SUM(B204:B208)</f>
        <v>0</v>
      </c>
      <c r="C203" s="128">
        <f>SUM(C204:C208)</f>
        <v>0</v>
      </c>
      <c r="D203" s="128">
        <f t="shared" si="2"/>
        <v>0</v>
      </c>
      <c r="E203" s="109"/>
      <c r="F203" s="109"/>
    </row>
    <row r="204" customHeight="1" spans="1:6">
      <c r="A204" s="111"/>
      <c r="B204" s="128"/>
      <c r="C204" s="128"/>
      <c r="D204" s="128">
        <f t="shared" si="2"/>
        <v>0</v>
      </c>
      <c r="E204" s="109"/>
      <c r="F204" s="109"/>
    </row>
    <row r="205" customHeight="1" spans="1:6">
      <c r="A205" s="111"/>
      <c r="B205" s="128"/>
      <c r="C205" s="128"/>
      <c r="D205" s="128"/>
      <c r="E205" s="109"/>
      <c r="F205" s="109"/>
    </row>
    <row r="206" customHeight="1" spans="1:6">
      <c r="A206" s="111"/>
      <c r="B206" s="128"/>
      <c r="C206" s="128"/>
      <c r="D206" s="128"/>
      <c r="E206" s="109"/>
      <c r="F206" s="109"/>
    </row>
    <row r="207" customHeight="1" spans="1:6">
      <c r="A207" s="111"/>
      <c r="B207" s="128"/>
      <c r="C207" s="128"/>
      <c r="D207" s="128"/>
      <c r="E207" s="109"/>
      <c r="F207" s="109"/>
    </row>
    <row r="208" customHeight="1" spans="1:6">
      <c r="A208" s="111"/>
      <c r="B208" s="128"/>
      <c r="C208" s="128"/>
      <c r="D208" s="128">
        <f t="shared" si="2"/>
        <v>0</v>
      </c>
      <c r="E208" s="156"/>
      <c r="F208" s="109"/>
    </row>
    <row r="209" customHeight="1" spans="1:6">
      <c r="A209" s="144" t="s">
        <v>961</v>
      </c>
      <c r="B209" s="128">
        <f>SUM(B210:B213)</f>
        <v>5692.23</v>
      </c>
      <c r="C209" s="128">
        <f>SUM(C210:C213)</f>
        <v>0</v>
      </c>
      <c r="D209" s="128">
        <f t="shared" si="2"/>
        <v>5692.23</v>
      </c>
      <c r="E209" s="156"/>
      <c r="F209" s="109"/>
    </row>
    <row r="210" customHeight="1" spans="1:6">
      <c r="A210" s="88" t="s">
        <v>962</v>
      </c>
      <c r="B210" s="94">
        <v>4280.69</v>
      </c>
      <c r="C210" s="90"/>
      <c r="D210" s="149">
        <f t="shared" si="2"/>
        <v>4280.69</v>
      </c>
      <c r="E210" s="158" t="s">
        <v>963</v>
      </c>
      <c r="F210" s="84" t="s">
        <v>964</v>
      </c>
    </row>
    <row r="211" customHeight="1" spans="1:6">
      <c r="A211" s="88" t="s">
        <v>962</v>
      </c>
      <c r="B211" s="94">
        <v>1411.54</v>
      </c>
      <c r="C211" s="117"/>
      <c r="D211" s="149">
        <f t="shared" si="2"/>
        <v>1411.54</v>
      </c>
      <c r="E211" s="158" t="s">
        <v>965</v>
      </c>
      <c r="F211" s="84" t="s">
        <v>964</v>
      </c>
    </row>
    <row r="212" customHeight="1" spans="1:6">
      <c r="A212" s="118"/>
      <c r="B212" s="94"/>
      <c r="C212" s="90"/>
      <c r="D212" s="149"/>
      <c r="E212" s="91"/>
      <c r="F212" s="84"/>
    </row>
    <row r="213" customHeight="1" spans="1:6">
      <c r="A213" s="111"/>
      <c r="B213" s="128"/>
      <c r="C213" s="128"/>
      <c r="D213" s="128">
        <f t="shared" si="2"/>
        <v>0</v>
      </c>
      <c r="E213" s="109"/>
      <c r="F213" s="109"/>
    </row>
    <row r="214" customHeight="1" spans="1:6">
      <c r="A214" s="144" t="s">
        <v>966</v>
      </c>
      <c r="B214" s="128">
        <f>SUM(B215:B217)</f>
        <v>0</v>
      </c>
      <c r="C214" s="128">
        <f>SUM(C215:C217)</f>
        <v>0</v>
      </c>
      <c r="D214" s="128">
        <f t="shared" si="2"/>
        <v>0</v>
      </c>
      <c r="E214" s="109"/>
      <c r="F214" s="109"/>
    </row>
    <row r="215" customHeight="1" spans="1:6">
      <c r="A215" s="111"/>
      <c r="B215" s="128"/>
      <c r="C215" s="128"/>
      <c r="D215" s="128">
        <f t="shared" si="2"/>
        <v>0</v>
      </c>
      <c r="E215" s="109"/>
      <c r="F215" s="109"/>
    </row>
    <row r="216" customHeight="1" spans="1:6">
      <c r="A216" s="111"/>
      <c r="B216" s="128"/>
      <c r="C216" s="128"/>
      <c r="D216" s="128"/>
      <c r="E216" s="109"/>
      <c r="F216" s="109"/>
    </row>
    <row r="217" customHeight="1" spans="1:6">
      <c r="A217" s="111"/>
      <c r="B217" s="128"/>
      <c r="C217" s="128"/>
      <c r="D217" s="128">
        <f t="shared" si="2"/>
        <v>0</v>
      </c>
      <c r="E217" s="109"/>
      <c r="F217" s="109"/>
    </row>
    <row r="218" customHeight="1" spans="1:6">
      <c r="A218" s="144" t="s">
        <v>967</v>
      </c>
      <c r="B218" s="128">
        <f>SUM(B219:B223)</f>
        <v>0</v>
      </c>
      <c r="C218" s="128">
        <f>SUM(C221:C223)</f>
        <v>0</v>
      </c>
      <c r="D218" s="128">
        <f t="shared" si="2"/>
        <v>0</v>
      </c>
      <c r="E218" s="109"/>
      <c r="F218" s="109"/>
    </row>
    <row r="219" customHeight="1" spans="1:6">
      <c r="A219" s="130"/>
      <c r="B219" s="128"/>
      <c r="C219" s="128"/>
      <c r="D219" s="128">
        <f t="shared" si="2"/>
        <v>0</v>
      </c>
      <c r="E219" s="109"/>
      <c r="F219" s="109"/>
    </row>
    <row r="220" customHeight="1" spans="1:6">
      <c r="A220" s="130"/>
      <c r="B220" s="128"/>
      <c r="C220" s="128"/>
      <c r="D220" s="128">
        <f t="shared" si="2"/>
        <v>0</v>
      </c>
      <c r="E220" s="109"/>
      <c r="F220" s="109"/>
    </row>
    <row r="221" customHeight="1" spans="1:6">
      <c r="A221" s="130"/>
      <c r="B221" s="128"/>
      <c r="C221" s="128"/>
      <c r="D221" s="128">
        <f t="shared" si="2"/>
        <v>0</v>
      </c>
      <c r="E221" s="109"/>
      <c r="F221" s="109"/>
    </row>
    <row r="222" customHeight="1" spans="1:6">
      <c r="A222" s="130"/>
      <c r="B222" s="128"/>
      <c r="C222" s="128"/>
      <c r="D222" s="128"/>
      <c r="E222" s="109"/>
      <c r="F222" s="109"/>
    </row>
    <row r="223" customHeight="1" spans="1:6">
      <c r="A223" s="111"/>
      <c r="B223" s="128"/>
      <c r="C223" s="128"/>
      <c r="D223" s="128">
        <f t="shared" si="2"/>
        <v>0</v>
      </c>
      <c r="E223" s="109"/>
      <c r="F223" s="109"/>
    </row>
    <row r="224" customHeight="1" spans="1:6">
      <c r="A224" s="144" t="s">
        <v>968</v>
      </c>
      <c r="B224" s="128">
        <f>SUM(B225:B230)</f>
        <v>19306</v>
      </c>
      <c r="C224" s="128">
        <f>SUM(C225:C230)</f>
        <v>0</v>
      </c>
      <c r="D224" s="128">
        <f t="shared" si="2"/>
        <v>19306</v>
      </c>
      <c r="F224" s="109"/>
    </row>
    <row r="225" customHeight="1" spans="1:6">
      <c r="A225" s="97" t="s">
        <v>969</v>
      </c>
      <c r="B225" s="98">
        <v>1703</v>
      </c>
      <c r="C225" s="90"/>
      <c r="D225" s="149">
        <f t="shared" si="2"/>
        <v>1703</v>
      </c>
      <c r="E225" s="91" t="s">
        <v>970</v>
      </c>
      <c r="F225" s="84" t="s">
        <v>971</v>
      </c>
    </row>
    <row r="226" customHeight="1" spans="1:6">
      <c r="A226" s="97" t="s">
        <v>969</v>
      </c>
      <c r="B226" s="94">
        <v>15491</v>
      </c>
      <c r="C226" s="164"/>
      <c r="D226" s="149">
        <f t="shared" si="2"/>
        <v>15491</v>
      </c>
      <c r="E226" s="165" t="s">
        <v>972</v>
      </c>
      <c r="F226" s="84" t="s">
        <v>973</v>
      </c>
    </row>
    <row r="227" customHeight="1" spans="1:6">
      <c r="A227" s="97" t="s">
        <v>969</v>
      </c>
      <c r="B227" s="94">
        <v>2112</v>
      </c>
      <c r="C227" s="90"/>
      <c r="D227" s="149">
        <f t="shared" si="2"/>
        <v>2112</v>
      </c>
      <c r="E227" s="91" t="s">
        <v>974</v>
      </c>
      <c r="F227" s="84" t="s">
        <v>975</v>
      </c>
    </row>
    <row r="228" customHeight="1" spans="1:6">
      <c r="A228" s="97"/>
      <c r="B228" s="94"/>
      <c r="C228" s="164"/>
      <c r="D228" s="149"/>
      <c r="E228" s="165"/>
      <c r="F228" s="84"/>
    </row>
    <row r="229" customHeight="1" spans="1:6">
      <c r="A229" s="97"/>
      <c r="B229" s="98"/>
      <c r="C229" s="90"/>
      <c r="D229" s="149"/>
      <c r="E229" s="91"/>
      <c r="F229" s="84"/>
    </row>
    <row r="230" customHeight="1" spans="1:6">
      <c r="A230" s="111"/>
      <c r="B230" s="128"/>
      <c r="C230" s="128"/>
      <c r="D230" s="128">
        <f t="shared" si="2"/>
        <v>0</v>
      </c>
      <c r="E230" s="109"/>
      <c r="F230" s="109"/>
    </row>
    <row r="231" customHeight="1" spans="1:6">
      <c r="A231" s="144" t="s">
        <v>976</v>
      </c>
      <c r="B231" s="128">
        <f>SUM(B232:B233)</f>
        <v>0</v>
      </c>
      <c r="C231" s="128">
        <f>SUM(C232:C233)</f>
        <v>0</v>
      </c>
      <c r="D231" s="128">
        <f t="shared" si="2"/>
        <v>0</v>
      </c>
      <c r="E231" s="109"/>
      <c r="F231" s="109"/>
    </row>
    <row r="232" customHeight="1" spans="1:6">
      <c r="A232" s="111"/>
      <c r="B232" s="128"/>
      <c r="C232" s="128"/>
      <c r="D232" s="128">
        <f t="shared" si="2"/>
        <v>0</v>
      </c>
      <c r="E232" s="109"/>
      <c r="F232" s="109"/>
    </row>
    <row r="233" customHeight="1" spans="1:6">
      <c r="A233" s="111"/>
      <c r="B233" s="128"/>
      <c r="C233" s="128"/>
      <c r="D233" s="128">
        <f t="shared" si="2"/>
        <v>0</v>
      </c>
      <c r="E233" s="109"/>
      <c r="F233" s="109"/>
    </row>
    <row r="234" customHeight="1" spans="1:7">
      <c r="A234" s="107" t="s">
        <v>977</v>
      </c>
      <c r="B234" s="108">
        <f>SUM(B235:B236)</f>
        <v>0</v>
      </c>
      <c r="C234" s="108"/>
      <c r="D234" s="108"/>
      <c r="E234" s="109"/>
      <c r="F234" s="109"/>
      <c r="G234" s="110"/>
    </row>
    <row r="235" customHeight="1" spans="1:7">
      <c r="A235" s="111"/>
      <c r="B235" s="108"/>
      <c r="C235" s="108"/>
      <c r="D235" s="108"/>
      <c r="E235" s="109"/>
      <c r="F235" s="109"/>
      <c r="G235" s="110"/>
    </row>
    <row r="236" customHeight="1" spans="1:7">
      <c r="A236" s="111"/>
      <c r="B236" s="108"/>
      <c r="C236" s="108"/>
      <c r="D236" s="108"/>
      <c r="E236" s="109"/>
      <c r="F236" s="109"/>
      <c r="G236" s="110"/>
    </row>
    <row r="237" customHeight="1" spans="1:6">
      <c r="A237" s="144" t="s">
        <v>978</v>
      </c>
      <c r="B237" s="128">
        <f>SUM(B238:B239)</f>
        <v>103</v>
      </c>
      <c r="C237" s="128">
        <f>SUM(C238:C239)</f>
        <v>0</v>
      </c>
      <c r="D237" s="128">
        <f t="shared" si="2"/>
        <v>103</v>
      </c>
      <c r="E237" s="109"/>
      <c r="F237" s="109"/>
    </row>
    <row r="238" customHeight="1" spans="1:6">
      <c r="A238" s="166" t="s">
        <v>979</v>
      </c>
      <c r="B238" s="151">
        <v>103</v>
      </c>
      <c r="C238" s="128"/>
      <c r="D238" s="152">
        <f t="shared" si="2"/>
        <v>103</v>
      </c>
      <c r="E238" s="167" t="s">
        <v>980</v>
      </c>
      <c r="F238" s="168" t="s">
        <v>981</v>
      </c>
    </row>
    <row r="239" customHeight="1" spans="1:6">
      <c r="A239" s="111"/>
      <c r="B239" s="128"/>
      <c r="C239" s="128"/>
      <c r="D239" s="128">
        <f t="shared" si="2"/>
        <v>0</v>
      </c>
      <c r="E239" s="109"/>
      <c r="F239" s="109"/>
    </row>
    <row r="240" customHeight="1" spans="1:6">
      <c r="A240" s="159" t="s">
        <v>982</v>
      </c>
      <c r="B240" s="128">
        <f>B241+B247+B252+B257+B261+B265+B295+B271+B274+B281+B288+B298+B292</f>
        <v>30943.04</v>
      </c>
      <c r="C240" s="128">
        <f>C241+C247+C252+C257+C261+C265+C295+C271+C274+C281+C288+C298</f>
        <v>0</v>
      </c>
      <c r="D240" s="128">
        <f t="shared" si="2"/>
        <v>30943.04</v>
      </c>
      <c r="E240" s="109"/>
      <c r="F240" s="109"/>
    </row>
    <row r="241" customHeight="1" spans="1:6">
      <c r="A241" s="107" t="s">
        <v>983</v>
      </c>
      <c r="B241" s="128">
        <f>SUM(B242:B246)</f>
        <v>699.4</v>
      </c>
      <c r="C241" s="128">
        <f>SUM(C242:C243)</f>
        <v>0</v>
      </c>
      <c r="D241" s="128">
        <f t="shared" si="2"/>
        <v>699.4</v>
      </c>
      <c r="E241" s="109"/>
      <c r="F241" s="109"/>
    </row>
    <row r="242" customHeight="1" spans="1:6">
      <c r="A242" s="169"/>
      <c r="B242" s="94"/>
      <c r="C242" s="90"/>
      <c r="D242" s="149">
        <f t="shared" si="2"/>
        <v>0</v>
      </c>
      <c r="E242" s="91"/>
      <c r="F242" s="84"/>
    </row>
    <row r="243" customHeight="1" spans="1:6">
      <c r="A243" s="169" t="s">
        <v>984</v>
      </c>
      <c r="B243" s="94">
        <f>623.8+75.6</f>
        <v>699.4</v>
      </c>
      <c r="C243" s="90"/>
      <c r="D243" s="149">
        <f t="shared" si="2"/>
        <v>699.4</v>
      </c>
      <c r="E243" s="91" t="s">
        <v>985</v>
      </c>
      <c r="F243" s="84" t="s">
        <v>986</v>
      </c>
    </row>
    <row r="244" customHeight="1" spans="1:6">
      <c r="A244" s="169"/>
      <c r="B244" s="94"/>
      <c r="C244" s="90"/>
      <c r="D244" s="149">
        <f t="shared" si="2"/>
        <v>0</v>
      </c>
      <c r="E244" s="91"/>
      <c r="F244" s="84"/>
    </row>
    <row r="245" customHeight="1" spans="1:6">
      <c r="A245" s="169"/>
      <c r="B245" s="94"/>
      <c r="C245" s="90"/>
      <c r="D245" s="149">
        <f t="shared" si="2"/>
        <v>0</v>
      </c>
      <c r="E245" s="91"/>
      <c r="F245" s="84"/>
    </row>
    <row r="246" customHeight="1" spans="1:6">
      <c r="A246" s="169"/>
      <c r="B246" s="94"/>
      <c r="C246" s="90"/>
      <c r="D246" s="149">
        <f t="shared" si="2"/>
        <v>0</v>
      </c>
      <c r="E246" s="91"/>
      <c r="F246" s="84"/>
    </row>
    <row r="247" customHeight="1" spans="1:6">
      <c r="A247" s="144" t="s">
        <v>987</v>
      </c>
      <c r="B247" s="128">
        <f>SUM(B248:B251)</f>
        <v>210</v>
      </c>
      <c r="C247" s="128">
        <f>SUM(C248:C251)</f>
        <v>0</v>
      </c>
      <c r="D247" s="128">
        <f t="shared" si="2"/>
        <v>210</v>
      </c>
      <c r="E247" s="109"/>
      <c r="F247" s="109"/>
    </row>
    <row r="248" customHeight="1" spans="1:6">
      <c r="A248" s="169" t="s">
        <v>984</v>
      </c>
      <c r="B248" s="94">
        <v>210</v>
      </c>
      <c r="C248" s="90"/>
      <c r="D248" s="149">
        <f t="shared" ref="D248" si="3">B248-C248</f>
        <v>210</v>
      </c>
      <c r="E248" s="91" t="s">
        <v>988</v>
      </c>
      <c r="F248" s="84" t="s">
        <v>989</v>
      </c>
    </row>
    <row r="249" customHeight="1" spans="1:6">
      <c r="A249" s="111"/>
      <c r="B249" s="128"/>
      <c r="C249" s="128"/>
      <c r="D249" s="128"/>
      <c r="E249" s="109"/>
      <c r="F249" s="109"/>
    </row>
    <row r="250" customHeight="1" spans="1:6">
      <c r="A250" s="111"/>
      <c r="B250" s="128"/>
      <c r="C250" s="128"/>
      <c r="D250" s="128"/>
      <c r="E250" s="109"/>
      <c r="F250" s="109"/>
    </row>
    <row r="251" customHeight="1" spans="1:6">
      <c r="A251" s="111"/>
      <c r="B251" s="128"/>
      <c r="C251" s="128"/>
      <c r="D251" s="128">
        <f t="shared" ref="D251:D333" si="4">B251-C251</f>
        <v>0</v>
      </c>
      <c r="E251" s="109"/>
      <c r="F251" s="109"/>
    </row>
    <row r="252" customHeight="1" spans="1:6">
      <c r="A252" s="144" t="s">
        <v>990</v>
      </c>
      <c r="B252" s="128">
        <f>SUM(B253:B256)</f>
        <v>0</v>
      </c>
      <c r="C252" s="128">
        <f>SUM(C253:C256)</f>
        <v>0</v>
      </c>
      <c r="D252" s="128">
        <f t="shared" si="4"/>
        <v>0</v>
      </c>
      <c r="E252" s="157"/>
      <c r="F252" s="109"/>
    </row>
    <row r="253" customHeight="1" spans="1:6">
      <c r="A253" s="155"/>
      <c r="B253" s="151"/>
      <c r="C253" s="128"/>
      <c r="D253" s="152">
        <f t="shared" si="4"/>
        <v>0</v>
      </c>
      <c r="E253" s="153"/>
      <c r="F253" s="154"/>
    </row>
    <row r="254" customHeight="1" spans="1:6">
      <c r="A254" s="111"/>
      <c r="B254" s="128"/>
      <c r="C254" s="128"/>
      <c r="D254" s="128"/>
      <c r="E254" s="109"/>
      <c r="F254" s="109"/>
    </row>
    <row r="255" customHeight="1" spans="1:6">
      <c r="A255" s="111"/>
      <c r="B255" s="128"/>
      <c r="C255" s="128"/>
      <c r="D255" s="128"/>
      <c r="E255" s="109"/>
      <c r="F255" s="109"/>
    </row>
    <row r="256" customHeight="1" spans="1:6">
      <c r="A256" s="111"/>
      <c r="B256" s="128"/>
      <c r="C256" s="128"/>
      <c r="D256" s="128">
        <f t="shared" si="4"/>
        <v>0</v>
      </c>
      <c r="E256" s="109"/>
      <c r="F256" s="109"/>
    </row>
    <row r="257" customHeight="1" spans="1:6">
      <c r="A257" s="144" t="s">
        <v>991</v>
      </c>
      <c r="B257" s="128">
        <f>SUM(B258:B260)</f>
        <v>3114</v>
      </c>
      <c r="C257" s="128">
        <f>SUM(C258:C260)</f>
        <v>0</v>
      </c>
      <c r="D257" s="128">
        <f t="shared" si="4"/>
        <v>3114</v>
      </c>
      <c r="E257" s="109"/>
      <c r="F257" s="109"/>
    </row>
    <row r="258" customHeight="1" spans="1:6">
      <c r="A258" s="97" t="s">
        <v>984</v>
      </c>
      <c r="B258" s="98">
        <v>3114</v>
      </c>
      <c r="C258" s="90"/>
      <c r="D258" s="149">
        <f t="shared" si="4"/>
        <v>3114</v>
      </c>
      <c r="E258" s="91" t="s">
        <v>992</v>
      </c>
      <c r="F258" s="84" t="s">
        <v>993</v>
      </c>
    </row>
    <row r="259" customHeight="1" spans="1:6">
      <c r="A259" s="111"/>
      <c r="B259" s="128"/>
      <c r="C259" s="128"/>
      <c r="D259" s="128">
        <f t="shared" si="4"/>
        <v>0</v>
      </c>
      <c r="E259" s="109"/>
      <c r="F259" s="109"/>
    </row>
    <row r="260" customHeight="1" spans="1:6">
      <c r="A260" s="111"/>
      <c r="B260" s="128"/>
      <c r="C260" s="128"/>
      <c r="D260" s="128">
        <f t="shared" si="4"/>
        <v>0</v>
      </c>
      <c r="E260" s="109"/>
      <c r="F260" s="109"/>
    </row>
    <row r="261" customHeight="1" spans="1:6">
      <c r="A261" s="144" t="s">
        <v>994</v>
      </c>
      <c r="B261" s="128">
        <f>SUM(B262:B264)</f>
        <v>0</v>
      </c>
      <c r="C261" s="128">
        <f>SUM(C262:C264)</f>
        <v>0</v>
      </c>
      <c r="D261" s="128">
        <f t="shared" si="4"/>
        <v>0</v>
      </c>
      <c r="E261" s="109"/>
      <c r="F261" s="109"/>
    </row>
    <row r="262" customHeight="1" spans="1:6">
      <c r="A262" s="111"/>
      <c r="B262" s="128"/>
      <c r="C262" s="128"/>
      <c r="D262" s="128">
        <f t="shared" si="4"/>
        <v>0</v>
      </c>
      <c r="E262" s="109"/>
      <c r="F262" s="109"/>
    </row>
    <row r="263" customHeight="1" spans="1:6">
      <c r="A263" s="111"/>
      <c r="B263" s="128"/>
      <c r="C263" s="128"/>
      <c r="D263" s="128"/>
      <c r="E263" s="109"/>
      <c r="F263" s="109"/>
    </row>
    <row r="264" customHeight="1" spans="1:6">
      <c r="A264" s="111"/>
      <c r="B264" s="128"/>
      <c r="C264" s="128"/>
      <c r="D264" s="128">
        <f t="shared" si="4"/>
        <v>0</v>
      </c>
      <c r="E264" s="109"/>
      <c r="F264" s="109"/>
    </row>
    <row r="265" customHeight="1" spans="1:6">
      <c r="A265" s="144" t="s">
        <v>995</v>
      </c>
      <c r="B265" s="128">
        <f>SUM(B266:B270)</f>
        <v>1399.12</v>
      </c>
      <c r="C265" s="128">
        <f>SUM(C266:C270)</f>
        <v>0</v>
      </c>
      <c r="D265" s="128">
        <f t="shared" si="4"/>
        <v>1399.12</v>
      </c>
      <c r="E265" s="109"/>
      <c r="F265" s="109"/>
    </row>
    <row r="266" customHeight="1" spans="1:6">
      <c r="A266" s="97" t="s">
        <v>984</v>
      </c>
      <c r="B266" s="98">
        <v>1399.12</v>
      </c>
      <c r="C266" s="90"/>
      <c r="D266" s="149">
        <f t="shared" si="4"/>
        <v>1399.12</v>
      </c>
      <c r="E266" s="91" t="s">
        <v>996</v>
      </c>
      <c r="F266" s="84" t="s">
        <v>997</v>
      </c>
    </row>
    <row r="267" customHeight="1" spans="1:6">
      <c r="A267" s="111"/>
      <c r="B267" s="128"/>
      <c r="C267" s="128"/>
      <c r="D267" s="128">
        <f t="shared" si="4"/>
        <v>0</v>
      </c>
      <c r="E267" s="109"/>
      <c r="F267" s="109"/>
    </row>
    <row r="268" customHeight="1" spans="1:6">
      <c r="A268" s="111"/>
      <c r="B268" s="128"/>
      <c r="C268" s="128"/>
      <c r="D268" s="128"/>
      <c r="E268" s="109"/>
      <c r="F268" s="109"/>
    </row>
    <row r="269" customHeight="1" spans="1:6">
      <c r="A269" s="111"/>
      <c r="B269" s="128"/>
      <c r="C269" s="128"/>
      <c r="D269" s="128"/>
      <c r="E269" s="109"/>
      <c r="F269" s="109"/>
    </row>
    <row r="270" customHeight="1" spans="1:6">
      <c r="A270" s="111"/>
      <c r="B270" s="128"/>
      <c r="C270" s="128"/>
      <c r="D270" s="128">
        <f t="shared" si="4"/>
        <v>0</v>
      </c>
      <c r="E270" s="109"/>
      <c r="F270" s="109"/>
    </row>
    <row r="271" customHeight="1" spans="1:6">
      <c r="A271" s="144" t="s">
        <v>998</v>
      </c>
      <c r="B271" s="128">
        <f>SUM(B272:B273)</f>
        <v>0</v>
      </c>
      <c r="C271" s="128">
        <f>SUM(C272:C273)</f>
        <v>0</v>
      </c>
      <c r="D271" s="128">
        <f t="shared" si="4"/>
        <v>0</v>
      </c>
      <c r="E271" s="157"/>
      <c r="F271" s="109"/>
    </row>
    <row r="272" customHeight="1" spans="1:6">
      <c r="A272" s="111"/>
      <c r="B272" s="128"/>
      <c r="C272" s="128"/>
      <c r="D272" s="128">
        <f t="shared" si="4"/>
        <v>0</v>
      </c>
      <c r="E272" s="109"/>
      <c r="F272" s="109"/>
    </row>
    <row r="273" customHeight="1" spans="1:6">
      <c r="A273" s="111"/>
      <c r="B273" s="128"/>
      <c r="C273" s="128"/>
      <c r="D273" s="128">
        <f t="shared" si="4"/>
        <v>0</v>
      </c>
      <c r="E273" s="157"/>
      <c r="F273" s="109"/>
    </row>
    <row r="274" customHeight="1" spans="1:6">
      <c r="A274" s="144" t="s">
        <v>999</v>
      </c>
      <c r="B274" s="128">
        <f>SUM(B275:B280)</f>
        <v>24940</v>
      </c>
      <c r="C274" s="128">
        <f>SUM(C275:C280)</f>
        <v>0</v>
      </c>
      <c r="D274" s="128">
        <f t="shared" si="4"/>
        <v>24940</v>
      </c>
      <c r="E274" s="109"/>
      <c r="F274" s="109"/>
    </row>
    <row r="275" customHeight="1" spans="1:6">
      <c r="A275" s="97" t="s">
        <v>1000</v>
      </c>
      <c r="B275" s="98">
        <v>15984</v>
      </c>
      <c r="C275" s="90"/>
      <c r="D275" s="149">
        <f t="shared" si="4"/>
        <v>15984</v>
      </c>
      <c r="E275" s="91" t="s">
        <v>1001</v>
      </c>
      <c r="F275" s="84" t="s">
        <v>1002</v>
      </c>
    </row>
    <row r="276" customHeight="1" spans="1:6">
      <c r="A276" s="97" t="s">
        <v>1000</v>
      </c>
      <c r="B276" s="98">
        <v>8956</v>
      </c>
      <c r="C276" s="90"/>
      <c r="D276" s="149">
        <f t="shared" si="4"/>
        <v>8956</v>
      </c>
      <c r="E276" s="91" t="s">
        <v>1003</v>
      </c>
      <c r="F276" s="84" t="s">
        <v>1004</v>
      </c>
    </row>
    <row r="277" customHeight="1" spans="1:6">
      <c r="A277" s="97"/>
      <c r="B277" s="98"/>
      <c r="C277" s="90"/>
      <c r="D277" s="149"/>
      <c r="E277" s="119"/>
      <c r="F277" s="170"/>
    </row>
    <row r="278" customHeight="1" spans="1:6">
      <c r="A278" s="97"/>
      <c r="B278" s="98"/>
      <c r="C278" s="90"/>
      <c r="D278" s="149"/>
      <c r="E278" s="119"/>
      <c r="F278" s="170"/>
    </row>
    <row r="279" customHeight="1" spans="1:6">
      <c r="A279" s="111"/>
      <c r="B279" s="151"/>
      <c r="C279" s="128"/>
      <c r="D279" s="152"/>
      <c r="E279" s="171"/>
      <c r="F279" s="172"/>
    </row>
    <row r="280" customHeight="1" spans="1:4">
      <c r="A280" s="111"/>
      <c r="B280" s="128"/>
      <c r="C280" s="128"/>
      <c r="D280" s="128">
        <f t="shared" si="4"/>
        <v>0</v>
      </c>
    </row>
    <row r="281" customHeight="1" spans="1:6">
      <c r="A281" s="144" t="s">
        <v>1005</v>
      </c>
      <c r="B281" s="128">
        <f>SUM(B282:B287)</f>
        <v>580.52</v>
      </c>
      <c r="C281" s="128">
        <f>SUM(C282:C287)</f>
        <v>0</v>
      </c>
      <c r="D281" s="128">
        <f t="shared" si="4"/>
        <v>580.52</v>
      </c>
      <c r="E281" s="109"/>
      <c r="F281" s="109"/>
    </row>
    <row r="282" customHeight="1" spans="1:6">
      <c r="A282" s="169" t="s">
        <v>984</v>
      </c>
      <c r="B282" s="94">
        <v>25</v>
      </c>
      <c r="C282" s="90"/>
      <c r="D282" s="149">
        <f t="shared" si="4"/>
        <v>25</v>
      </c>
      <c r="E282" s="91" t="s">
        <v>1006</v>
      </c>
      <c r="F282" s="84" t="s">
        <v>1007</v>
      </c>
    </row>
    <row r="283" s="131" customFormat="1" ht="24" spans="1:6">
      <c r="A283" s="97" t="s">
        <v>984</v>
      </c>
      <c r="B283" s="98">
        <v>533.53</v>
      </c>
      <c r="C283" s="90"/>
      <c r="D283" s="149">
        <f t="shared" si="4"/>
        <v>533.53</v>
      </c>
      <c r="E283" s="91" t="s">
        <v>1008</v>
      </c>
      <c r="F283" s="84" t="s">
        <v>1009</v>
      </c>
    </row>
    <row r="284" s="131" customFormat="1" ht="24" spans="1:6">
      <c r="A284" s="97" t="s">
        <v>984</v>
      </c>
      <c r="B284" s="98">
        <v>18.29</v>
      </c>
      <c r="C284" s="90"/>
      <c r="D284" s="149">
        <f t="shared" si="4"/>
        <v>18.29</v>
      </c>
      <c r="E284" s="91" t="s">
        <v>1010</v>
      </c>
      <c r="F284" s="84" t="s">
        <v>1009</v>
      </c>
    </row>
    <row r="285" customHeight="1" spans="1:6">
      <c r="A285" s="97" t="s">
        <v>984</v>
      </c>
      <c r="B285" s="94">
        <v>3.7</v>
      </c>
      <c r="C285" s="117"/>
      <c r="D285" s="149">
        <f t="shared" si="4"/>
        <v>3.7</v>
      </c>
      <c r="E285" s="91" t="s">
        <v>1006</v>
      </c>
      <c r="F285" s="84" t="s">
        <v>1011</v>
      </c>
    </row>
    <row r="286" customHeight="1" spans="1:6">
      <c r="A286" s="111"/>
      <c r="B286" s="128"/>
      <c r="C286" s="128"/>
      <c r="D286" s="128">
        <f t="shared" si="4"/>
        <v>0</v>
      </c>
      <c r="E286" s="109"/>
      <c r="F286" s="109"/>
    </row>
    <row r="287" customHeight="1" spans="1:6">
      <c r="A287" s="111"/>
      <c r="B287" s="128"/>
      <c r="C287" s="128"/>
      <c r="D287" s="128">
        <f t="shared" si="4"/>
        <v>0</v>
      </c>
      <c r="E287" s="109"/>
      <c r="F287" s="109"/>
    </row>
    <row r="288" customHeight="1" spans="1:6">
      <c r="A288" s="144" t="s">
        <v>1012</v>
      </c>
      <c r="B288" s="128">
        <f>SUM(B289:B291)</f>
        <v>0</v>
      </c>
      <c r="C288" s="128">
        <f>SUM(C289:C291)</f>
        <v>0</v>
      </c>
      <c r="D288" s="128">
        <f t="shared" si="4"/>
        <v>0</v>
      </c>
      <c r="E288" s="109"/>
      <c r="F288" s="109"/>
    </row>
    <row r="289" customHeight="1" spans="1:6">
      <c r="A289" s="111"/>
      <c r="B289" s="128"/>
      <c r="C289" s="128"/>
      <c r="D289" s="128">
        <f t="shared" si="4"/>
        <v>0</v>
      </c>
      <c r="E289" s="109"/>
      <c r="F289" s="109"/>
    </row>
    <row r="290" customHeight="1" spans="1:6">
      <c r="A290" s="111"/>
      <c r="B290" s="128"/>
      <c r="C290" s="128"/>
      <c r="D290" s="128"/>
      <c r="E290" s="109"/>
      <c r="F290" s="109"/>
    </row>
    <row r="291" customHeight="1" spans="1:6">
      <c r="A291" s="111"/>
      <c r="B291" s="128"/>
      <c r="C291" s="128"/>
      <c r="D291" s="128">
        <f t="shared" si="4"/>
        <v>0</v>
      </c>
      <c r="E291" s="109"/>
      <c r="F291" s="109"/>
    </row>
    <row r="292" customHeight="1" spans="1:6">
      <c r="A292" s="107" t="s">
        <v>1013</v>
      </c>
      <c r="B292" s="128">
        <f>SUM(B293:B294)</f>
        <v>0</v>
      </c>
      <c r="C292" s="128"/>
      <c r="D292" s="128"/>
      <c r="E292" s="109"/>
      <c r="F292" s="109"/>
    </row>
    <row r="293" customHeight="1" spans="1:6">
      <c r="A293" s="111"/>
      <c r="B293" s="128"/>
      <c r="C293" s="128"/>
      <c r="D293" s="128"/>
      <c r="E293" s="109"/>
      <c r="F293" s="109"/>
    </row>
    <row r="294" customHeight="1" spans="1:6">
      <c r="A294" s="111"/>
      <c r="B294" s="128"/>
      <c r="C294" s="128"/>
      <c r="D294" s="128"/>
      <c r="E294" s="109"/>
      <c r="F294" s="109"/>
    </row>
    <row r="295" customHeight="1" spans="1:6">
      <c r="A295" s="107" t="s">
        <v>1014</v>
      </c>
      <c r="B295" s="128">
        <f>SUM(B296:B297)</f>
        <v>0</v>
      </c>
      <c r="C295" s="128">
        <f>SUM(C296:C297)</f>
        <v>0</v>
      </c>
      <c r="D295" s="128">
        <f>B295-C295</f>
        <v>0</v>
      </c>
      <c r="E295" s="109"/>
      <c r="F295" s="109"/>
    </row>
    <row r="296" customHeight="1" spans="1:6">
      <c r="A296" s="111"/>
      <c r="B296" s="128"/>
      <c r="C296" s="128"/>
      <c r="D296" s="128">
        <f>B296-C296</f>
        <v>0</v>
      </c>
      <c r="E296" s="109"/>
      <c r="F296" s="109"/>
    </row>
    <row r="297" customHeight="1" spans="1:6">
      <c r="A297" s="111"/>
      <c r="B297" s="128"/>
      <c r="C297" s="128"/>
      <c r="D297" s="128">
        <f>B297-C297</f>
        <v>0</v>
      </c>
      <c r="E297" s="109"/>
      <c r="F297" s="109"/>
    </row>
    <row r="298" customHeight="1" spans="1:6">
      <c r="A298" s="107" t="s">
        <v>1015</v>
      </c>
      <c r="B298" s="128">
        <f>SUM(B299:B300)</f>
        <v>0</v>
      </c>
      <c r="C298" s="128">
        <f>SUM(C299:C300)</f>
        <v>0</v>
      </c>
      <c r="D298" s="128">
        <f t="shared" si="4"/>
        <v>0</v>
      </c>
      <c r="E298" s="109"/>
      <c r="F298" s="109"/>
    </row>
    <row r="299" customHeight="1" spans="1:6">
      <c r="A299" s="111"/>
      <c r="B299" s="128"/>
      <c r="C299" s="128"/>
      <c r="D299" s="128">
        <f t="shared" si="4"/>
        <v>0</v>
      </c>
      <c r="E299" s="109"/>
      <c r="F299" s="109"/>
    </row>
    <row r="300" customHeight="1" spans="1:6">
      <c r="A300" s="111"/>
      <c r="B300" s="128"/>
      <c r="C300" s="128"/>
      <c r="D300" s="128">
        <f t="shared" si="4"/>
        <v>0</v>
      </c>
      <c r="E300" s="109"/>
      <c r="F300" s="109"/>
    </row>
    <row r="301" customHeight="1" spans="1:6">
      <c r="A301" s="142" t="s">
        <v>1016</v>
      </c>
      <c r="B301" s="128">
        <f>B302+B305+B308+B311+B314+B317+B320+B323+B326+B329+B332+B335</f>
        <v>0</v>
      </c>
      <c r="C301" s="128">
        <f>C302+C305+C308+C311+C314+C317+C320+C323+C326+C329+C332+C335</f>
        <v>0</v>
      </c>
      <c r="D301" s="128">
        <f t="shared" si="4"/>
        <v>0</v>
      </c>
      <c r="E301" s="109"/>
      <c r="F301" s="109"/>
    </row>
    <row r="302" customHeight="1" spans="1:6">
      <c r="A302" s="144" t="s">
        <v>1017</v>
      </c>
      <c r="B302" s="128">
        <f>SUM(B303:B304)</f>
        <v>0</v>
      </c>
      <c r="C302" s="128">
        <f>SUM(C303:C304)</f>
        <v>0</v>
      </c>
      <c r="D302" s="128">
        <f t="shared" si="4"/>
        <v>0</v>
      </c>
      <c r="E302" s="109"/>
      <c r="F302" s="109"/>
    </row>
    <row r="303" customHeight="1" spans="1:6">
      <c r="A303" s="160"/>
      <c r="B303" s="128"/>
      <c r="C303" s="128"/>
      <c r="D303" s="128">
        <f t="shared" si="4"/>
        <v>0</v>
      </c>
      <c r="E303" s="109"/>
      <c r="F303" s="109"/>
    </row>
    <row r="304" customHeight="1" spans="1:6">
      <c r="A304" s="160"/>
      <c r="B304" s="128"/>
      <c r="C304" s="128"/>
      <c r="D304" s="128">
        <f t="shared" si="4"/>
        <v>0</v>
      </c>
      <c r="E304" s="109"/>
      <c r="F304" s="109"/>
    </row>
    <row r="305" customHeight="1" spans="1:6">
      <c r="A305" s="144" t="s">
        <v>1018</v>
      </c>
      <c r="B305" s="128">
        <f>SUM(B306:B307)</f>
        <v>0</v>
      </c>
      <c r="C305" s="128">
        <f>SUM(C306:C307)</f>
        <v>0</v>
      </c>
      <c r="D305" s="128">
        <f t="shared" si="4"/>
        <v>0</v>
      </c>
      <c r="E305" s="109"/>
      <c r="F305" s="109"/>
    </row>
    <row r="306" customHeight="1" spans="1:6">
      <c r="A306" s="160"/>
      <c r="B306" s="128"/>
      <c r="C306" s="128"/>
      <c r="D306" s="128">
        <f t="shared" si="4"/>
        <v>0</v>
      </c>
      <c r="E306" s="109"/>
      <c r="F306" s="109"/>
    </row>
    <row r="307" customHeight="1" spans="1:6">
      <c r="A307" s="160"/>
      <c r="B307" s="128"/>
      <c r="C307" s="128"/>
      <c r="D307" s="128">
        <f t="shared" si="4"/>
        <v>0</v>
      </c>
      <c r="E307" s="109"/>
      <c r="F307" s="109"/>
    </row>
    <row r="308" customHeight="1" spans="1:6">
      <c r="A308" s="144" t="s">
        <v>1019</v>
      </c>
      <c r="B308" s="128">
        <f>SUM(B309:B310)</f>
        <v>0</v>
      </c>
      <c r="C308" s="128">
        <f>SUM(C309:C310)</f>
        <v>0</v>
      </c>
      <c r="D308" s="128">
        <f t="shared" si="4"/>
        <v>0</v>
      </c>
      <c r="E308" s="109"/>
      <c r="F308" s="109"/>
    </row>
    <row r="309" customHeight="1" spans="1:6">
      <c r="A309" s="160"/>
      <c r="B309" s="128"/>
      <c r="C309" s="128"/>
      <c r="D309" s="128">
        <f t="shared" si="4"/>
        <v>0</v>
      </c>
      <c r="E309" s="109"/>
      <c r="F309" s="109"/>
    </row>
    <row r="310" customHeight="1" spans="1:6">
      <c r="A310" s="160"/>
      <c r="B310" s="128"/>
      <c r="C310" s="128"/>
      <c r="D310" s="128">
        <f t="shared" si="4"/>
        <v>0</v>
      </c>
      <c r="F310" s="109"/>
    </row>
    <row r="311" customHeight="1" spans="1:6">
      <c r="A311" s="144" t="s">
        <v>1020</v>
      </c>
      <c r="B311" s="128">
        <f>SUM(B312:B313)</f>
        <v>0</v>
      </c>
      <c r="C311" s="128">
        <f>SUM(C312:C313)</f>
        <v>0</v>
      </c>
      <c r="D311" s="128">
        <f t="shared" si="4"/>
        <v>0</v>
      </c>
      <c r="E311" s="109"/>
      <c r="F311" s="109"/>
    </row>
    <row r="312" customHeight="1" spans="1:6">
      <c r="A312" s="160"/>
      <c r="B312" s="128"/>
      <c r="C312" s="128"/>
      <c r="D312" s="128">
        <f t="shared" si="4"/>
        <v>0</v>
      </c>
      <c r="E312" s="109"/>
      <c r="F312" s="109"/>
    </row>
    <row r="313" customHeight="1" spans="1:6">
      <c r="A313" s="160"/>
      <c r="B313" s="128"/>
      <c r="C313" s="128"/>
      <c r="D313" s="128">
        <f t="shared" si="4"/>
        <v>0</v>
      </c>
      <c r="E313" s="109"/>
      <c r="F313" s="109"/>
    </row>
    <row r="314" customHeight="1" spans="1:6">
      <c r="A314" s="144" t="s">
        <v>1021</v>
      </c>
      <c r="B314" s="128">
        <f>SUM(B315:B316)</f>
        <v>0</v>
      </c>
      <c r="C314" s="128">
        <f>SUM(C315:C316)</f>
        <v>0</v>
      </c>
      <c r="D314" s="128">
        <f t="shared" si="4"/>
        <v>0</v>
      </c>
      <c r="E314" s="109"/>
      <c r="F314" s="109"/>
    </row>
    <row r="315" customHeight="1" spans="1:6">
      <c r="A315" s="160"/>
      <c r="B315" s="128"/>
      <c r="C315" s="128"/>
      <c r="D315" s="128">
        <f t="shared" si="4"/>
        <v>0</v>
      </c>
      <c r="E315" s="109"/>
      <c r="F315" s="109"/>
    </row>
    <row r="316" customHeight="1" spans="1:6">
      <c r="A316" s="160"/>
      <c r="B316" s="128"/>
      <c r="C316" s="128"/>
      <c r="D316" s="128">
        <f t="shared" si="4"/>
        <v>0</v>
      </c>
      <c r="E316" s="109"/>
      <c r="F316" s="109"/>
    </row>
    <row r="317" customHeight="1" spans="1:6">
      <c r="A317" s="144" t="s">
        <v>1022</v>
      </c>
      <c r="B317" s="128">
        <f>SUM(B318:B319)</f>
        <v>0</v>
      </c>
      <c r="C317" s="128">
        <f>SUM(C318:C319)</f>
        <v>0</v>
      </c>
      <c r="D317" s="128">
        <f t="shared" si="4"/>
        <v>0</v>
      </c>
      <c r="E317" s="109"/>
      <c r="F317" s="109"/>
    </row>
    <row r="318" customHeight="1" spans="1:6">
      <c r="A318" s="160"/>
      <c r="B318" s="128"/>
      <c r="C318" s="128"/>
      <c r="D318" s="128">
        <f t="shared" si="4"/>
        <v>0</v>
      </c>
      <c r="E318" s="109"/>
      <c r="F318" s="109"/>
    </row>
    <row r="319" customHeight="1" spans="1:6">
      <c r="A319" s="160"/>
      <c r="B319" s="128"/>
      <c r="C319" s="128"/>
      <c r="D319" s="128">
        <f t="shared" si="4"/>
        <v>0</v>
      </c>
      <c r="E319" s="109"/>
      <c r="F319" s="109"/>
    </row>
    <row r="320" customHeight="1" spans="1:6">
      <c r="A320" s="144" t="s">
        <v>1023</v>
      </c>
      <c r="B320" s="128">
        <f>SUM(B321:B322)</f>
        <v>0</v>
      </c>
      <c r="C320" s="128">
        <f>SUM(C321:C322)</f>
        <v>0</v>
      </c>
      <c r="D320" s="128">
        <f t="shared" si="4"/>
        <v>0</v>
      </c>
      <c r="E320" s="109"/>
      <c r="F320" s="109"/>
    </row>
    <row r="321" customHeight="1" spans="1:6">
      <c r="A321" s="160"/>
      <c r="B321" s="128"/>
      <c r="C321" s="128"/>
      <c r="D321" s="128">
        <f t="shared" si="4"/>
        <v>0</v>
      </c>
      <c r="E321" s="109"/>
      <c r="F321" s="109"/>
    </row>
    <row r="322" customHeight="1" spans="1:6">
      <c r="A322" s="160"/>
      <c r="B322" s="128"/>
      <c r="C322" s="128"/>
      <c r="D322" s="128">
        <f t="shared" si="4"/>
        <v>0</v>
      </c>
      <c r="E322" s="109"/>
      <c r="F322" s="109"/>
    </row>
    <row r="323" customHeight="1" spans="1:6">
      <c r="A323" s="144" t="s">
        <v>1024</v>
      </c>
      <c r="B323" s="128">
        <f>SUM(B324:B325)</f>
        <v>0</v>
      </c>
      <c r="C323" s="128">
        <f>SUM(C324:C325)</f>
        <v>0</v>
      </c>
      <c r="D323" s="128">
        <f t="shared" si="4"/>
        <v>0</v>
      </c>
      <c r="E323" s="109"/>
      <c r="F323" s="109"/>
    </row>
    <row r="324" customHeight="1" spans="1:6">
      <c r="A324" s="160"/>
      <c r="B324" s="128"/>
      <c r="C324" s="128"/>
      <c r="D324" s="128">
        <f t="shared" si="4"/>
        <v>0</v>
      </c>
      <c r="E324" s="109"/>
      <c r="F324" s="109"/>
    </row>
    <row r="325" customHeight="1" spans="1:6">
      <c r="A325" s="160"/>
      <c r="B325" s="128"/>
      <c r="C325" s="128"/>
      <c r="D325" s="128">
        <f t="shared" si="4"/>
        <v>0</v>
      </c>
      <c r="E325" s="109"/>
      <c r="F325" s="109"/>
    </row>
    <row r="326" customHeight="1" spans="1:6">
      <c r="A326" s="144" t="s">
        <v>1025</v>
      </c>
      <c r="B326" s="128">
        <f>SUM(B327:B328)</f>
        <v>0</v>
      </c>
      <c r="C326" s="128">
        <f>SUM(C327:C328)</f>
        <v>0</v>
      </c>
      <c r="D326" s="128">
        <f t="shared" si="4"/>
        <v>0</v>
      </c>
      <c r="E326" s="109"/>
      <c r="F326" s="109"/>
    </row>
    <row r="327" customHeight="1" spans="1:6">
      <c r="A327" s="160"/>
      <c r="B327" s="128"/>
      <c r="C327" s="128"/>
      <c r="D327" s="128">
        <f t="shared" si="4"/>
        <v>0</v>
      </c>
      <c r="E327" s="109"/>
      <c r="F327" s="109"/>
    </row>
    <row r="328" customHeight="1" spans="1:6">
      <c r="A328" s="160"/>
      <c r="B328" s="128"/>
      <c r="C328" s="128"/>
      <c r="D328" s="128">
        <f t="shared" si="4"/>
        <v>0</v>
      </c>
      <c r="E328" s="109"/>
      <c r="F328" s="109"/>
    </row>
    <row r="329" customHeight="1" spans="1:6">
      <c r="A329" s="144" t="s">
        <v>1026</v>
      </c>
      <c r="B329" s="128">
        <f>SUM(B330:B331)</f>
        <v>0</v>
      </c>
      <c r="C329" s="128">
        <f>SUM(C330:C331)</f>
        <v>0</v>
      </c>
      <c r="D329" s="128">
        <f t="shared" si="4"/>
        <v>0</v>
      </c>
      <c r="E329" s="109"/>
      <c r="F329" s="109"/>
    </row>
    <row r="330" customHeight="1" spans="1:6">
      <c r="A330" s="160"/>
      <c r="B330" s="128"/>
      <c r="C330" s="128"/>
      <c r="D330" s="128">
        <f t="shared" si="4"/>
        <v>0</v>
      </c>
      <c r="E330" s="109"/>
      <c r="F330" s="109"/>
    </row>
    <row r="331" customHeight="1" spans="1:6">
      <c r="A331" s="160"/>
      <c r="B331" s="128"/>
      <c r="C331" s="128"/>
      <c r="D331" s="128">
        <f t="shared" si="4"/>
        <v>0</v>
      </c>
      <c r="E331" s="109"/>
      <c r="F331" s="109"/>
    </row>
    <row r="332" customHeight="1" spans="1:6">
      <c r="A332" s="144" t="s">
        <v>1027</v>
      </c>
      <c r="B332" s="128">
        <f>SUM(B333:B334)</f>
        <v>0</v>
      </c>
      <c r="C332" s="128">
        <f>SUM(C333:C334)</f>
        <v>0</v>
      </c>
      <c r="D332" s="128">
        <f t="shared" si="4"/>
        <v>0</v>
      </c>
      <c r="E332" s="109"/>
      <c r="F332" s="109"/>
    </row>
    <row r="333" customHeight="1" spans="1:6">
      <c r="A333" s="160"/>
      <c r="B333" s="128"/>
      <c r="C333" s="128"/>
      <c r="D333" s="128">
        <f t="shared" si="4"/>
        <v>0</v>
      </c>
      <c r="E333" s="109"/>
      <c r="F333" s="109"/>
    </row>
    <row r="334" customHeight="1" spans="1:6">
      <c r="A334" s="160"/>
      <c r="B334" s="128"/>
      <c r="C334" s="128"/>
      <c r="D334" s="128">
        <f t="shared" ref="D334:D403" si="5">B334-C334</f>
        <v>0</v>
      </c>
      <c r="E334" s="109"/>
      <c r="F334" s="109"/>
    </row>
    <row r="335" customHeight="1" spans="1:6">
      <c r="A335" s="144" t="s">
        <v>1028</v>
      </c>
      <c r="B335" s="128">
        <f>SUM(B336:B337)</f>
        <v>0</v>
      </c>
      <c r="C335" s="128">
        <f>SUM(C336:C337)</f>
        <v>0</v>
      </c>
      <c r="D335" s="128">
        <f t="shared" si="5"/>
        <v>0</v>
      </c>
      <c r="E335" s="109"/>
      <c r="F335" s="109"/>
    </row>
    <row r="336" customHeight="1" spans="1:6">
      <c r="A336" s="160"/>
      <c r="B336" s="128"/>
      <c r="C336" s="128"/>
      <c r="D336" s="128">
        <f t="shared" si="5"/>
        <v>0</v>
      </c>
      <c r="E336" s="109"/>
      <c r="F336" s="109"/>
    </row>
    <row r="337" customHeight="1" spans="1:6">
      <c r="A337" s="160"/>
      <c r="B337" s="128"/>
      <c r="C337" s="128"/>
      <c r="D337" s="128">
        <f t="shared" si="5"/>
        <v>0</v>
      </c>
      <c r="E337" s="109"/>
      <c r="F337" s="109"/>
    </row>
    <row r="338" customHeight="1" spans="1:6">
      <c r="A338" s="142" t="s">
        <v>1029</v>
      </c>
      <c r="B338" s="128">
        <f>B339+B342+B345+B348+B351+B354</f>
        <v>0</v>
      </c>
      <c r="C338" s="128">
        <f>C339+C342+C345+C348+C351+C354</f>
        <v>0</v>
      </c>
      <c r="D338" s="128">
        <f t="shared" si="5"/>
        <v>0</v>
      </c>
      <c r="E338" s="109"/>
      <c r="F338" s="109"/>
    </row>
    <row r="339" customHeight="1" spans="1:6">
      <c r="A339" s="144" t="s">
        <v>1030</v>
      </c>
      <c r="B339" s="128">
        <f>SUM(B340:B341)</f>
        <v>0</v>
      </c>
      <c r="C339" s="128">
        <f>SUM(C340:C341)</f>
        <v>0</v>
      </c>
      <c r="D339" s="128">
        <f t="shared" si="5"/>
        <v>0</v>
      </c>
      <c r="E339" s="109"/>
      <c r="F339" s="109"/>
    </row>
    <row r="340" customHeight="1" spans="1:6">
      <c r="A340" s="160"/>
      <c r="B340" s="128"/>
      <c r="C340" s="128"/>
      <c r="D340" s="128">
        <f t="shared" si="5"/>
        <v>0</v>
      </c>
      <c r="E340" s="109"/>
      <c r="F340" s="109"/>
    </row>
    <row r="341" customHeight="1" spans="1:6">
      <c r="A341" s="160"/>
      <c r="B341" s="128"/>
      <c r="C341" s="128"/>
      <c r="D341" s="128">
        <f t="shared" si="5"/>
        <v>0</v>
      </c>
      <c r="E341" s="109"/>
      <c r="F341" s="109"/>
    </row>
    <row r="342" customHeight="1" spans="1:6">
      <c r="A342" s="144" t="s">
        <v>1031</v>
      </c>
      <c r="B342" s="128">
        <f>SUM(B343:B344)</f>
        <v>0</v>
      </c>
      <c r="C342" s="128">
        <f>SUM(C343:C344)</f>
        <v>0</v>
      </c>
      <c r="D342" s="128">
        <f t="shared" si="5"/>
        <v>0</v>
      </c>
      <c r="E342" s="109"/>
      <c r="F342" s="109"/>
    </row>
    <row r="343" customHeight="1" spans="1:6">
      <c r="A343" s="160"/>
      <c r="B343" s="128"/>
      <c r="C343" s="128"/>
      <c r="D343" s="128">
        <f t="shared" si="5"/>
        <v>0</v>
      </c>
      <c r="E343" s="109"/>
      <c r="F343" s="109"/>
    </row>
    <row r="344" customHeight="1" spans="1:6">
      <c r="A344" s="160"/>
      <c r="B344" s="128"/>
      <c r="C344" s="128"/>
      <c r="D344" s="128">
        <f t="shared" si="5"/>
        <v>0</v>
      </c>
      <c r="E344" s="109"/>
      <c r="F344" s="109"/>
    </row>
    <row r="345" customHeight="1" spans="1:6">
      <c r="A345" s="144" t="s">
        <v>1032</v>
      </c>
      <c r="B345" s="128">
        <f>SUM(B346:B347)</f>
        <v>0</v>
      </c>
      <c r="C345" s="128">
        <f>SUM(C346:C347)</f>
        <v>0</v>
      </c>
      <c r="D345" s="128">
        <f t="shared" si="5"/>
        <v>0</v>
      </c>
      <c r="E345" s="109"/>
      <c r="F345" s="109"/>
    </row>
    <row r="346" customHeight="1" spans="1:6">
      <c r="A346" s="160"/>
      <c r="B346" s="128"/>
      <c r="C346" s="128"/>
      <c r="D346" s="128">
        <f t="shared" si="5"/>
        <v>0</v>
      </c>
      <c r="E346" s="109"/>
      <c r="F346" s="109"/>
    </row>
    <row r="347" customHeight="1" spans="1:6">
      <c r="A347" s="160"/>
      <c r="B347" s="128"/>
      <c r="C347" s="128"/>
      <c r="D347" s="128">
        <f t="shared" si="5"/>
        <v>0</v>
      </c>
      <c r="E347" s="109"/>
      <c r="F347" s="109"/>
    </row>
    <row r="348" customHeight="1" spans="1:6">
      <c r="A348" s="144" t="s">
        <v>1033</v>
      </c>
      <c r="B348" s="128">
        <f>SUM(B349:B350)</f>
        <v>0</v>
      </c>
      <c r="C348" s="128">
        <f>SUM(C349:C350)</f>
        <v>0</v>
      </c>
      <c r="D348" s="128">
        <f t="shared" si="5"/>
        <v>0</v>
      </c>
      <c r="E348" s="109"/>
      <c r="F348" s="109"/>
    </row>
    <row r="349" customHeight="1" spans="1:6">
      <c r="A349" s="160"/>
      <c r="B349" s="128"/>
      <c r="C349" s="128"/>
      <c r="D349" s="128">
        <f t="shared" si="5"/>
        <v>0</v>
      </c>
      <c r="E349" s="109"/>
      <c r="F349" s="109"/>
    </row>
    <row r="350" customHeight="1" spans="1:6">
      <c r="A350" s="160"/>
      <c r="B350" s="128"/>
      <c r="C350" s="128"/>
      <c r="D350" s="128">
        <f t="shared" si="5"/>
        <v>0</v>
      </c>
      <c r="E350" s="109"/>
      <c r="F350" s="109"/>
    </row>
    <row r="351" customHeight="1" spans="1:6">
      <c r="A351" s="144" t="s">
        <v>1034</v>
      </c>
      <c r="B351" s="128">
        <f>SUM(B352:B353)</f>
        <v>0</v>
      </c>
      <c r="C351" s="128">
        <f>SUM(C352:C353)</f>
        <v>0</v>
      </c>
      <c r="D351" s="128">
        <f t="shared" si="5"/>
        <v>0</v>
      </c>
      <c r="E351" s="109"/>
      <c r="F351" s="109"/>
    </row>
    <row r="352" customHeight="1" spans="1:6">
      <c r="A352" s="111"/>
      <c r="B352" s="128"/>
      <c r="C352" s="128"/>
      <c r="D352" s="128">
        <f t="shared" si="5"/>
        <v>0</v>
      </c>
      <c r="E352" s="109"/>
      <c r="F352" s="109"/>
    </row>
    <row r="353" customHeight="1" spans="1:6">
      <c r="A353" s="111"/>
      <c r="B353" s="128"/>
      <c r="C353" s="128"/>
      <c r="D353" s="128">
        <f t="shared" si="5"/>
        <v>0</v>
      </c>
      <c r="E353" s="109"/>
      <c r="F353" s="109"/>
    </row>
    <row r="354" customHeight="1" spans="1:6">
      <c r="A354" s="144" t="s">
        <v>1035</v>
      </c>
      <c r="B354" s="128">
        <f>SUM(B355:B359)</f>
        <v>0</v>
      </c>
      <c r="C354" s="128">
        <f>SUM(C355:C359)</f>
        <v>0</v>
      </c>
      <c r="D354" s="128">
        <f t="shared" si="5"/>
        <v>0</v>
      </c>
      <c r="E354" s="109"/>
      <c r="F354" s="109"/>
    </row>
    <row r="355" customHeight="1" spans="1:6">
      <c r="A355" s="150"/>
      <c r="B355" s="151"/>
      <c r="C355" s="128"/>
      <c r="D355" s="152">
        <f t="shared" si="5"/>
        <v>0</v>
      </c>
      <c r="E355" s="153"/>
      <c r="F355" s="154"/>
    </row>
    <row r="356" customHeight="1" spans="1:6">
      <c r="A356" s="150"/>
      <c r="B356" s="151"/>
      <c r="C356" s="128"/>
      <c r="D356" s="152"/>
      <c r="E356" s="153"/>
      <c r="F356" s="154"/>
    </row>
    <row r="357" customHeight="1" spans="1:6">
      <c r="A357" s="150"/>
      <c r="B357" s="151"/>
      <c r="C357" s="128"/>
      <c r="D357" s="152"/>
      <c r="E357" s="153"/>
      <c r="F357" s="154"/>
    </row>
    <row r="358" customHeight="1" spans="1:6">
      <c r="A358" s="150"/>
      <c r="B358" s="151"/>
      <c r="C358" s="128"/>
      <c r="D358" s="152"/>
      <c r="E358" s="153"/>
      <c r="F358" s="154"/>
    </row>
    <row r="359" customHeight="1" spans="1:6">
      <c r="A359" s="111"/>
      <c r="B359" s="128"/>
      <c r="C359" s="128"/>
      <c r="D359" s="128">
        <f t="shared" si="5"/>
        <v>0</v>
      </c>
      <c r="E359" s="109"/>
      <c r="F359" s="109"/>
    </row>
    <row r="360" customHeight="1" spans="1:6">
      <c r="A360" s="142" t="s">
        <v>1036</v>
      </c>
      <c r="B360" s="128">
        <f>B361+B366+B371+B378+B385+B390+B394+B398+B401</f>
        <v>1351</v>
      </c>
      <c r="C360" s="128">
        <f>C361+C366+C371+C378+C385+C390+C394+C398+C401</f>
        <v>0</v>
      </c>
      <c r="D360" s="128">
        <f t="shared" si="5"/>
        <v>1351</v>
      </c>
      <c r="E360" s="109"/>
      <c r="F360" s="109"/>
    </row>
    <row r="361" customHeight="1" spans="1:6">
      <c r="A361" s="144" t="s">
        <v>1037</v>
      </c>
      <c r="B361" s="128">
        <f>SUM(B362:B365)</f>
        <v>0</v>
      </c>
      <c r="C361" s="128">
        <f>SUM(C362:C365)</f>
        <v>0</v>
      </c>
      <c r="D361" s="128">
        <f t="shared" si="5"/>
        <v>0</v>
      </c>
      <c r="E361" s="109"/>
      <c r="F361" s="109"/>
    </row>
    <row r="362" customHeight="1" spans="1:6">
      <c r="A362" s="111"/>
      <c r="B362" s="128"/>
      <c r="C362" s="128"/>
      <c r="D362" s="128">
        <f t="shared" si="5"/>
        <v>0</v>
      </c>
      <c r="E362" s="109"/>
      <c r="F362" s="109"/>
    </row>
    <row r="363" customHeight="1" spans="1:6">
      <c r="A363" s="111"/>
      <c r="B363" s="128"/>
      <c r="C363" s="128"/>
      <c r="D363" s="128">
        <f t="shared" si="5"/>
        <v>0</v>
      </c>
      <c r="E363" s="109"/>
      <c r="F363" s="109"/>
    </row>
    <row r="364" customHeight="1" spans="1:6">
      <c r="A364" s="111"/>
      <c r="B364" s="128"/>
      <c r="C364" s="128"/>
      <c r="D364" s="128">
        <f t="shared" si="5"/>
        <v>0</v>
      </c>
      <c r="E364" s="109"/>
      <c r="F364" s="109"/>
    </row>
    <row r="365" customHeight="1" spans="1:6">
      <c r="A365" s="111"/>
      <c r="B365" s="128"/>
      <c r="C365" s="128"/>
      <c r="D365" s="128">
        <f t="shared" si="5"/>
        <v>0</v>
      </c>
      <c r="E365" s="109"/>
      <c r="F365" s="109"/>
    </row>
    <row r="366" customHeight="1" spans="1:6">
      <c r="A366" s="107" t="s">
        <v>1038</v>
      </c>
      <c r="B366" s="128">
        <f>SUM(B367:B370)</f>
        <v>0</v>
      </c>
      <c r="C366" s="128">
        <f>SUM(C367:C370)</f>
        <v>0</v>
      </c>
      <c r="D366" s="128">
        <f t="shared" si="5"/>
        <v>0</v>
      </c>
      <c r="E366" s="109"/>
      <c r="F366" s="109"/>
    </row>
    <row r="367" customHeight="1" spans="1:6">
      <c r="A367" s="111"/>
      <c r="B367" s="128"/>
      <c r="C367" s="128"/>
      <c r="D367" s="128">
        <f t="shared" si="5"/>
        <v>0</v>
      </c>
      <c r="E367" s="109"/>
      <c r="F367" s="109"/>
    </row>
    <row r="368" customHeight="1" spans="1:6">
      <c r="A368" s="111"/>
      <c r="B368" s="128"/>
      <c r="C368" s="128"/>
      <c r="D368" s="128">
        <f t="shared" si="5"/>
        <v>0</v>
      </c>
      <c r="E368" s="109"/>
      <c r="F368" s="109"/>
    </row>
    <row r="369" customHeight="1" spans="1:6">
      <c r="A369" s="130"/>
      <c r="B369" s="128"/>
      <c r="C369" s="128"/>
      <c r="D369" s="128">
        <f t="shared" si="5"/>
        <v>0</v>
      </c>
      <c r="E369" s="109"/>
      <c r="F369" s="109"/>
    </row>
    <row r="370" customHeight="1" spans="1:6">
      <c r="A370" s="111"/>
      <c r="B370" s="128"/>
      <c r="C370" s="128"/>
      <c r="D370" s="128">
        <f t="shared" si="5"/>
        <v>0</v>
      </c>
      <c r="E370" s="109"/>
      <c r="F370" s="109"/>
    </row>
    <row r="371" customHeight="1" spans="1:6">
      <c r="A371" s="144" t="s">
        <v>1039</v>
      </c>
      <c r="B371" s="128">
        <f>SUM(B372:B377)</f>
        <v>0</v>
      </c>
      <c r="C371" s="128">
        <f>SUM(C372:C377)</f>
        <v>0</v>
      </c>
      <c r="D371" s="128">
        <f t="shared" si="5"/>
        <v>0</v>
      </c>
      <c r="E371" s="109"/>
      <c r="F371" s="109"/>
    </row>
    <row r="372" customHeight="1" spans="1:6">
      <c r="A372" s="111"/>
      <c r="B372" s="128"/>
      <c r="C372" s="128"/>
      <c r="D372" s="128">
        <f t="shared" si="5"/>
        <v>0</v>
      </c>
      <c r="E372" s="109"/>
      <c r="F372" s="109"/>
    </row>
    <row r="373" customHeight="1" spans="1:6">
      <c r="A373" s="111"/>
      <c r="B373" s="128"/>
      <c r="C373" s="128"/>
      <c r="D373" s="128">
        <f t="shared" si="5"/>
        <v>0</v>
      </c>
      <c r="E373" s="109"/>
      <c r="F373" s="109"/>
    </row>
    <row r="374" customHeight="1" spans="1:6">
      <c r="A374" s="111"/>
      <c r="B374" s="128"/>
      <c r="C374" s="128"/>
      <c r="D374" s="128">
        <f t="shared" si="5"/>
        <v>0</v>
      </c>
      <c r="E374" s="109"/>
      <c r="F374" s="109"/>
    </row>
    <row r="375" customHeight="1" spans="1:6">
      <c r="A375" s="111"/>
      <c r="B375" s="128"/>
      <c r="C375" s="128"/>
      <c r="D375" s="128">
        <f t="shared" si="5"/>
        <v>0</v>
      </c>
      <c r="E375" s="109"/>
      <c r="F375" s="109"/>
    </row>
    <row r="376" customHeight="1" spans="1:6">
      <c r="A376" s="111"/>
      <c r="B376" s="128"/>
      <c r="C376" s="128"/>
      <c r="D376" s="128">
        <f t="shared" si="5"/>
        <v>0</v>
      </c>
      <c r="E376" s="109"/>
      <c r="F376" s="109"/>
    </row>
    <row r="377" customHeight="1" spans="1:6">
      <c r="A377" s="111"/>
      <c r="B377" s="128"/>
      <c r="C377" s="128"/>
      <c r="D377" s="128">
        <f t="shared" si="5"/>
        <v>0</v>
      </c>
      <c r="E377" s="109"/>
      <c r="F377" s="109"/>
    </row>
    <row r="378" customHeight="1" spans="1:6">
      <c r="A378" s="144" t="s">
        <v>1040</v>
      </c>
      <c r="B378" s="128">
        <f>SUM(B379:B384)</f>
        <v>635</v>
      </c>
      <c r="C378" s="128">
        <f>SUM(C379:C384)</f>
        <v>0</v>
      </c>
      <c r="D378" s="128">
        <f t="shared" si="5"/>
        <v>635</v>
      </c>
      <c r="E378" s="109"/>
      <c r="F378" s="109"/>
    </row>
    <row r="379" customHeight="1" spans="1:6">
      <c r="A379" s="118" t="s">
        <v>1041</v>
      </c>
      <c r="B379" s="94">
        <v>635</v>
      </c>
      <c r="C379" s="90"/>
      <c r="D379" s="149">
        <f t="shared" si="5"/>
        <v>635</v>
      </c>
      <c r="E379" s="91" t="s">
        <v>1042</v>
      </c>
      <c r="F379" s="84" t="s">
        <v>1043</v>
      </c>
    </row>
    <row r="380" customHeight="1" spans="1:6">
      <c r="A380" s="111"/>
      <c r="B380" s="128"/>
      <c r="C380" s="128"/>
      <c r="D380" s="128">
        <f t="shared" si="5"/>
        <v>0</v>
      </c>
      <c r="E380" s="109"/>
      <c r="F380" s="109"/>
    </row>
    <row r="381" customHeight="1" spans="1:6">
      <c r="A381" s="111"/>
      <c r="B381" s="128"/>
      <c r="C381" s="128"/>
      <c r="D381" s="128">
        <f t="shared" si="5"/>
        <v>0</v>
      </c>
      <c r="E381" s="109"/>
      <c r="F381" s="109"/>
    </row>
    <row r="382" customHeight="1" spans="1:6">
      <c r="A382" s="111"/>
      <c r="B382" s="128"/>
      <c r="C382" s="128"/>
      <c r="D382" s="128">
        <f t="shared" si="5"/>
        <v>0</v>
      </c>
      <c r="E382" s="109"/>
      <c r="F382" s="109"/>
    </row>
    <row r="383" customHeight="1" spans="1:6">
      <c r="A383" s="111"/>
      <c r="B383" s="128"/>
      <c r="C383" s="128"/>
      <c r="D383" s="128">
        <f t="shared" si="5"/>
        <v>0</v>
      </c>
      <c r="E383" s="109"/>
      <c r="F383" s="109"/>
    </row>
    <row r="384" customHeight="1" spans="1:6">
      <c r="A384" s="111"/>
      <c r="B384" s="128"/>
      <c r="C384" s="128"/>
      <c r="D384" s="128">
        <f t="shared" si="5"/>
        <v>0</v>
      </c>
      <c r="E384" s="109"/>
      <c r="F384" s="109"/>
    </row>
    <row r="385" customHeight="1" spans="1:6">
      <c r="A385" s="144" t="s">
        <v>1044</v>
      </c>
      <c r="B385" s="128">
        <f>SUM(B386:B389)</f>
        <v>0</v>
      </c>
      <c r="C385" s="128">
        <f>SUM(C386:C389)</f>
        <v>0</v>
      </c>
      <c r="D385" s="128">
        <f t="shared" si="5"/>
        <v>0</v>
      </c>
      <c r="E385" s="109"/>
      <c r="F385" s="109"/>
    </row>
    <row r="386" customHeight="1" spans="1:6">
      <c r="A386" s="111"/>
      <c r="B386" s="128"/>
      <c r="C386" s="128"/>
      <c r="D386" s="128">
        <f t="shared" si="5"/>
        <v>0</v>
      </c>
      <c r="E386" s="109"/>
      <c r="F386" s="109"/>
    </row>
    <row r="387" customHeight="1" spans="1:6">
      <c r="A387" s="111"/>
      <c r="B387" s="128"/>
      <c r="C387" s="128"/>
      <c r="D387" s="128">
        <f t="shared" si="5"/>
        <v>0</v>
      </c>
      <c r="E387" s="109"/>
      <c r="F387" s="109"/>
    </row>
    <row r="388" customHeight="1" spans="1:6">
      <c r="A388" s="111"/>
      <c r="B388" s="128"/>
      <c r="C388" s="128"/>
      <c r="D388" s="128">
        <f t="shared" si="5"/>
        <v>0</v>
      </c>
      <c r="E388" s="109"/>
      <c r="F388" s="109"/>
    </row>
    <row r="389" customHeight="1" spans="1:6">
      <c r="A389" s="111"/>
      <c r="B389" s="128"/>
      <c r="C389" s="128"/>
      <c r="D389" s="128">
        <f t="shared" si="5"/>
        <v>0</v>
      </c>
      <c r="E389" s="109"/>
      <c r="F389" s="109"/>
    </row>
    <row r="390" customHeight="1" spans="1:6">
      <c r="A390" s="144" t="s">
        <v>1045</v>
      </c>
      <c r="B390" s="128">
        <f>SUM(B391:B393)</f>
        <v>0</v>
      </c>
      <c r="C390" s="128">
        <f>SUM(C391:C393)</f>
        <v>0</v>
      </c>
      <c r="D390" s="128">
        <f t="shared" si="5"/>
        <v>0</v>
      </c>
      <c r="E390" s="109"/>
      <c r="F390" s="109"/>
    </row>
    <row r="391" customHeight="1" spans="1:6">
      <c r="A391" s="111"/>
      <c r="B391" s="128"/>
      <c r="C391" s="128"/>
      <c r="D391" s="128">
        <f t="shared" si="5"/>
        <v>0</v>
      </c>
      <c r="E391" s="109"/>
      <c r="F391" s="109"/>
    </row>
    <row r="392" customHeight="1" spans="1:6">
      <c r="A392" s="111"/>
      <c r="B392" s="128"/>
      <c r="C392" s="128"/>
      <c r="D392" s="128">
        <f t="shared" si="5"/>
        <v>0</v>
      </c>
      <c r="F392" s="109"/>
    </row>
    <row r="393" customHeight="1" spans="1:6">
      <c r="A393" s="111"/>
      <c r="B393" s="128"/>
      <c r="C393" s="128"/>
      <c r="D393" s="128">
        <f t="shared" si="5"/>
        <v>0</v>
      </c>
      <c r="E393" s="109"/>
      <c r="F393" s="109"/>
    </row>
    <row r="394" customHeight="1" spans="1:6">
      <c r="A394" s="144" t="s">
        <v>1046</v>
      </c>
      <c r="B394" s="128">
        <f>SUM(B395:B397)</f>
        <v>716</v>
      </c>
      <c r="C394" s="128">
        <f>SUM(C395:C397)</f>
        <v>0</v>
      </c>
      <c r="D394" s="128">
        <f t="shared" si="5"/>
        <v>716</v>
      </c>
      <c r="E394" s="109"/>
      <c r="F394" s="109"/>
    </row>
    <row r="395" customHeight="1" spans="1:6">
      <c r="A395" s="88" t="s">
        <v>1047</v>
      </c>
      <c r="B395" s="94">
        <v>716</v>
      </c>
      <c r="C395" s="90"/>
      <c r="D395" s="149">
        <f t="shared" si="5"/>
        <v>716</v>
      </c>
      <c r="E395" s="91" t="s">
        <v>1048</v>
      </c>
      <c r="F395" s="84" t="s">
        <v>1049</v>
      </c>
    </row>
    <row r="396" customHeight="1" spans="1:6">
      <c r="A396" s="88"/>
      <c r="B396" s="94"/>
      <c r="C396" s="90"/>
      <c r="D396" s="149"/>
      <c r="E396" s="91"/>
      <c r="F396" s="84"/>
    </row>
    <row r="397" customHeight="1" spans="1:6">
      <c r="A397" s="111"/>
      <c r="B397" s="128"/>
      <c r="C397" s="128"/>
      <c r="D397" s="128">
        <f t="shared" si="5"/>
        <v>0</v>
      </c>
      <c r="E397" s="109"/>
      <c r="F397" s="109"/>
    </row>
    <row r="398" customHeight="1" spans="1:6">
      <c r="A398" s="144" t="s">
        <v>1050</v>
      </c>
      <c r="B398" s="128">
        <f>SUM(B399:B400)</f>
        <v>0</v>
      </c>
      <c r="C398" s="128">
        <f>SUM(C399:C400)</f>
        <v>0</v>
      </c>
      <c r="D398" s="128">
        <f t="shared" si="5"/>
        <v>0</v>
      </c>
      <c r="E398" s="109"/>
      <c r="F398" s="109"/>
    </row>
    <row r="399" customHeight="1" spans="1:6">
      <c r="A399" s="111"/>
      <c r="B399" s="128"/>
      <c r="C399" s="128"/>
      <c r="D399" s="128">
        <f t="shared" si="5"/>
        <v>0</v>
      </c>
      <c r="E399" s="109"/>
      <c r="F399" s="109"/>
    </row>
    <row r="400" customHeight="1" spans="1:6">
      <c r="A400" s="111"/>
      <c r="B400" s="128"/>
      <c r="C400" s="128"/>
      <c r="D400" s="128">
        <f t="shared" si="5"/>
        <v>0</v>
      </c>
      <c r="E400" s="109"/>
      <c r="F400" s="109"/>
    </row>
    <row r="401" customHeight="1" spans="1:6">
      <c r="A401" s="144" t="s">
        <v>1051</v>
      </c>
      <c r="B401" s="128">
        <f>SUM(B402:B403)</f>
        <v>0</v>
      </c>
      <c r="C401" s="128">
        <f>SUM(C402:C403)</f>
        <v>0</v>
      </c>
      <c r="D401" s="128">
        <f t="shared" si="5"/>
        <v>0</v>
      </c>
      <c r="E401" s="109"/>
      <c r="F401" s="109"/>
    </row>
    <row r="402" customHeight="1" spans="1:6">
      <c r="A402" s="111"/>
      <c r="B402" s="128"/>
      <c r="C402" s="128"/>
      <c r="D402" s="128">
        <f t="shared" si="5"/>
        <v>0</v>
      </c>
      <c r="E402" s="109"/>
      <c r="F402" s="109"/>
    </row>
    <row r="403" customHeight="1" spans="1:6">
      <c r="A403" s="111"/>
      <c r="B403" s="128"/>
      <c r="C403" s="128"/>
      <c r="D403" s="128">
        <f t="shared" si="5"/>
        <v>0</v>
      </c>
      <c r="E403" s="109"/>
      <c r="F403" s="109"/>
    </row>
    <row r="404" customHeight="1" spans="1:6">
      <c r="A404" s="142" t="s">
        <v>1052</v>
      </c>
      <c r="B404" s="128">
        <f>B405+B408+B411+B414+B417</f>
        <v>0</v>
      </c>
      <c r="C404" s="128">
        <f>C405+C408+C411+C414+C417</f>
        <v>0</v>
      </c>
      <c r="D404" s="128">
        <f t="shared" ref="D404:D467" si="6">B404-C404</f>
        <v>0</v>
      </c>
      <c r="E404" s="109"/>
      <c r="F404" s="109"/>
    </row>
    <row r="405" customHeight="1" spans="1:6">
      <c r="A405" s="144" t="s">
        <v>1053</v>
      </c>
      <c r="B405" s="128">
        <f>SUM(B406:B407)</f>
        <v>0</v>
      </c>
      <c r="C405" s="128">
        <f>SUM(C406:C407)</f>
        <v>0</v>
      </c>
      <c r="D405" s="128">
        <f t="shared" si="6"/>
        <v>0</v>
      </c>
      <c r="E405" s="157"/>
      <c r="F405" s="109"/>
    </row>
    <row r="406" customHeight="1" spans="1:6">
      <c r="A406" s="160"/>
      <c r="B406" s="128"/>
      <c r="C406" s="128"/>
      <c r="D406" s="128">
        <f t="shared" si="6"/>
        <v>0</v>
      </c>
      <c r="E406" s="173"/>
      <c r="F406" s="109"/>
    </row>
    <row r="407" customHeight="1" spans="1:6">
      <c r="A407" s="160"/>
      <c r="B407" s="128"/>
      <c r="C407" s="128"/>
      <c r="D407" s="128">
        <f t="shared" si="6"/>
        <v>0</v>
      </c>
      <c r="E407" s="173"/>
      <c r="F407" s="109"/>
    </row>
    <row r="408" customHeight="1" spans="1:6">
      <c r="A408" s="144" t="s">
        <v>1054</v>
      </c>
      <c r="B408" s="128">
        <f>SUM(B409:B410)</f>
        <v>0</v>
      </c>
      <c r="C408" s="128">
        <f>SUM(C409:C410)</f>
        <v>0</v>
      </c>
      <c r="D408" s="128">
        <f t="shared" si="6"/>
        <v>0</v>
      </c>
      <c r="E408" s="173"/>
      <c r="F408" s="109"/>
    </row>
    <row r="409" customHeight="1" spans="1:6">
      <c r="A409" s="160"/>
      <c r="B409" s="128"/>
      <c r="C409" s="128"/>
      <c r="D409" s="128">
        <f t="shared" si="6"/>
        <v>0</v>
      </c>
      <c r="E409" s="173"/>
      <c r="F409" s="109"/>
    </row>
    <row r="410" customHeight="1" spans="1:6">
      <c r="A410" s="160"/>
      <c r="B410" s="128"/>
      <c r="C410" s="128"/>
      <c r="D410" s="128">
        <f t="shared" si="6"/>
        <v>0</v>
      </c>
      <c r="E410" s="173"/>
      <c r="F410" s="109"/>
    </row>
    <row r="411" customHeight="1" spans="1:6">
      <c r="A411" s="144" t="s">
        <v>1055</v>
      </c>
      <c r="B411" s="128">
        <f>SUM(B412:B413)</f>
        <v>0</v>
      </c>
      <c r="C411" s="128">
        <f>SUM(C412:C413)</f>
        <v>0</v>
      </c>
      <c r="D411" s="128">
        <f t="shared" si="6"/>
        <v>0</v>
      </c>
      <c r="E411" s="173"/>
      <c r="F411" s="109"/>
    </row>
    <row r="412" customHeight="1" spans="1:6">
      <c r="A412" s="160"/>
      <c r="B412" s="128"/>
      <c r="C412" s="128"/>
      <c r="D412" s="128">
        <f t="shared" si="6"/>
        <v>0</v>
      </c>
      <c r="E412" s="173"/>
      <c r="F412" s="109"/>
    </row>
    <row r="413" customHeight="1" spans="1:6">
      <c r="A413" s="160"/>
      <c r="B413" s="128"/>
      <c r="C413" s="128"/>
      <c r="D413" s="128">
        <f t="shared" si="6"/>
        <v>0</v>
      </c>
      <c r="E413" s="173"/>
      <c r="F413" s="109"/>
    </row>
    <row r="414" customHeight="1" spans="1:6">
      <c r="A414" s="144" t="s">
        <v>1056</v>
      </c>
      <c r="B414" s="128">
        <f>SUM(B415:B416)</f>
        <v>0</v>
      </c>
      <c r="C414" s="128">
        <f>SUM(C415:C416)</f>
        <v>0</v>
      </c>
      <c r="D414" s="128">
        <f t="shared" si="6"/>
        <v>0</v>
      </c>
      <c r="E414" s="173"/>
      <c r="F414" s="109"/>
    </row>
    <row r="415" customHeight="1" spans="1:6">
      <c r="A415" s="160"/>
      <c r="B415" s="128"/>
      <c r="C415" s="128"/>
      <c r="D415" s="128">
        <f t="shared" si="6"/>
        <v>0</v>
      </c>
      <c r="E415" s="173"/>
      <c r="F415" s="109"/>
    </row>
    <row r="416" customHeight="1" spans="1:6">
      <c r="A416" s="160"/>
      <c r="B416" s="128"/>
      <c r="C416" s="128"/>
      <c r="D416" s="128">
        <f t="shared" si="6"/>
        <v>0</v>
      </c>
      <c r="E416" s="173"/>
      <c r="F416" s="109"/>
    </row>
    <row r="417" customHeight="1" spans="1:6">
      <c r="A417" s="144" t="s">
        <v>1057</v>
      </c>
      <c r="B417" s="128">
        <f>SUM(B418:B419)</f>
        <v>0</v>
      </c>
      <c r="C417" s="128">
        <f>SUM(C418:C419)</f>
        <v>0</v>
      </c>
      <c r="D417" s="128">
        <f t="shared" si="6"/>
        <v>0</v>
      </c>
      <c r="E417" s="173"/>
      <c r="F417" s="109"/>
    </row>
    <row r="418" customHeight="1" spans="1:6">
      <c r="A418" s="160"/>
      <c r="B418" s="128"/>
      <c r="C418" s="128"/>
      <c r="D418" s="128">
        <f t="shared" si="6"/>
        <v>0</v>
      </c>
      <c r="E418" s="173"/>
      <c r="F418" s="109"/>
    </row>
    <row r="419" customHeight="1" spans="1:6">
      <c r="A419" s="160"/>
      <c r="B419" s="128"/>
      <c r="C419" s="128"/>
      <c r="D419" s="128">
        <f t="shared" si="6"/>
        <v>0</v>
      </c>
      <c r="E419" s="173"/>
      <c r="F419" s="109"/>
    </row>
    <row r="420" customHeight="1" spans="1:6">
      <c r="A420" s="142" t="s">
        <v>1058</v>
      </c>
      <c r="B420" s="128">
        <f>B421+B424+B427+B430+B433+B436+B439</f>
        <v>0</v>
      </c>
      <c r="C420" s="128">
        <f>C421+C424+C427+C430+C433+C436+C439</f>
        <v>0</v>
      </c>
      <c r="D420" s="128">
        <f t="shared" si="6"/>
        <v>0</v>
      </c>
      <c r="E420" s="109"/>
      <c r="F420" s="109"/>
    </row>
    <row r="421" customHeight="1" spans="1:6">
      <c r="A421" s="144" t="s">
        <v>1059</v>
      </c>
      <c r="B421" s="128">
        <f>SUM(B422:B423)</f>
        <v>0</v>
      </c>
      <c r="C421" s="128">
        <f>SUM(C422:C423)</f>
        <v>0</v>
      </c>
      <c r="D421" s="128">
        <f t="shared" si="6"/>
        <v>0</v>
      </c>
      <c r="E421" s="109"/>
      <c r="F421" s="109"/>
    </row>
    <row r="422" customHeight="1" spans="1:6">
      <c r="A422" s="111"/>
      <c r="B422" s="128"/>
      <c r="C422" s="128"/>
      <c r="D422" s="128">
        <f t="shared" si="6"/>
        <v>0</v>
      </c>
      <c r="E422" s="109"/>
      <c r="F422" s="109"/>
    </row>
    <row r="423" customHeight="1" spans="1:6">
      <c r="A423" s="130"/>
      <c r="B423" s="128"/>
      <c r="C423" s="128"/>
      <c r="D423" s="128">
        <f t="shared" si="6"/>
        <v>0</v>
      </c>
      <c r="E423" s="109"/>
      <c r="F423" s="109"/>
    </row>
    <row r="424" customHeight="1" spans="1:6">
      <c r="A424" s="144" t="s">
        <v>1060</v>
      </c>
      <c r="B424" s="128">
        <f>SUM(B425:B426)</f>
        <v>0</v>
      </c>
      <c r="C424" s="128">
        <f>SUM(C425:C426)</f>
        <v>0</v>
      </c>
      <c r="D424" s="128">
        <f t="shared" si="6"/>
        <v>0</v>
      </c>
      <c r="E424" s="157"/>
      <c r="F424" s="109"/>
    </row>
    <row r="425" customHeight="1" spans="1:6">
      <c r="A425" s="130"/>
      <c r="B425" s="128"/>
      <c r="C425" s="128"/>
      <c r="D425" s="128">
        <f t="shared" si="6"/>
        <v>0</v>
      </c>
      <c r="E425" s="109"/>
      <c r="F425" s="109"/>
    </row>
    <row r="426" customHeight="1" spans="1:6">
      <c r="A426" s="111"/>
      <c r="B426" s="128"/>
      <c r="C426" s="128"/>
      <c r="D426" s="128">
        <f t="shared" si="6"/>
        <v>0</v>
      </c>
      <c r="E426" s="109"/>
      <c r="F426" s="109"/>
    </row>
    <row r="427" customHeight="1" spans="1:6">
      <c r="A427" s="144" t="s">
        <v>1061</v>
      </c>
      <c r="B427" s="128">
        <f>SUM(B428:B429)</f>
        <v>0</v>
      </c>
      <c r="C427" s="128">
        <f>SUM(C428:C429)</f>
        <v>0</v>
      </c>
      <c r="D427" s="128">
        <f t="shared" si="6"/>
        <v>0</v>
      </c>
      <c r="E427" s="109"/>
      <c r="F427" s="109"/>
    </row>
    <row r="428" customHeight="1" spans="1:6">
      <c r="A428" s="111"/>
      <c r="B428" s="128"/>
      <c r="C428" s="128"/>
      <c r="D428" s="128">
        <f t="shared" si="6"/>
        <v>0</v>
      </c>
      <c r="E428" s="109"/>
      <c r="F428" s="109"/>
    </row>
    <row r="429" customHeight="1" spans="1:6">
      <c r="A429" s="111"/>
      <c r="B429" s="128"/>
      <c r="C429" s="128"/>
      <c r="D429" s="128">
        <f t="shared" si="6"/>
        <v>0</v>
      </c>
      <c r="E429" s="157"/>
      <c r="F429" s="109"/>
    </row>
    <row r="430" customHeight="1" spans="1:6">
      <c r="A430" s="144" t="s">
        <v>1062</v>
      </c>
      <c r="B430" s="128">
        <f>SUM(B431:B432)</f>
        <v>0</v>
      </c>
      <c r="C430" s="128">
        <f>SUM(C431:C432)</f>
        <v>0</v>
      </c>
      <c r="D430" s="128">
        <f t="shared" si="6"/>
        <v>0</v>
      </c>
      <c r="E430" s="109"/>
      <c r="F430" s="109"/>
    </row>
    <row r="431" customHeight="1" spans="1:6">
      <c r="A431" s="111"/>
      <c r="B431" s="128"/>
      <c r="C431" s="128"/>
      <c r="D431" s="128">
        <f t="shared" si="6"/>
        <v>0</v>
      </c>
      <c r="E431" s="109"/>
      <c r="F431" s="109"/>
    </row>
    <row r="432" customHeight="1" spans="4:6">
      <c r="D432" s="128">
        <f t="shared" si="6"/>
        <v>0</v>
      </c>
      <c r="E432" s="109"/>
      <c r="F432" s="109"/>
    </row>
    <row r="433" customHeight="1" spans="1:6">
      <c r="A433" s="107" t="s">
        <v>1063</v>
      </c>
      <c r="B433" s="129">
        <f>SUM(B434:B435)</f>
        <v>0</v>
      </c>
      <c r="C433" s="129">
        <f>SUM(C434:C435)</f>
        <v>0</v>
      </c>
      <c r="D433" s="128">
        <f t="shared" si="6"/>
        <v>0</v>
      </c>
      <c r="E433" s="109"/>
      <c r="F433" s="109"/>
    </row>
    <row r="434" customHeight="1" spans="1:6">
      <c r="A434" s="111"/>
      <c r="B434" s="128"/>
      <c r="C434" s="128"/>
      <c r="D434" s="128">
        <f t="shared" si="6"/>
        <v>0</v>
      </c>
      <c r="E434" s="109"/>
      <c r="F434" s="109"/>
    </row>
    <row r="435" customHeight="1" spans="1:6">
      <c r="A435" s="111"/>
      <c r="B435" s="128"/>
      <c r="C435" s="128"/>
      <c r="D435" s="128">
        <f t="shared" si="6"/>
        <v>0</v>
      </c>
      <c r="E435" s="109"/>
      <c r="F435" s="109"/>
    </row>
    <row r="436" customHeight="1" spans="1:6">
      <c r="A436" s="144" t="s">
        <v>1064</v>
      </c>
      <c r="B436" s="129">
        <f>SUM(B437:B438)</f>
        <v>0</v>
      </c>
      <c r="C436" s="129">
        <f>SUM(C437:C438)</f>
        <v>0</v>
      </c>
      <c r="D436" s="128">
        <f t="shared" si="6"/>
        <v>0</v>
      </c>
      <c r="E436" s="109"/>
      <c r="F436" s="109"/>
    </row>
    <row r="437" customHeight="1" spans="1:6">
      <c r="A437" s="111"/>
      <c r="B437" s="128"/>
      <c r="C437" s="128"/>
      <c r="D437" s="128">
        <f t="shared" si="6"/>
        <v>0</v>
      </c>
      <c r="E437" s="109"/>
      <c r="F437" s="109"/>
    </row>
    <row r="438" customHeight="1" spans="1:6">
      <c r="A438" s="111"/>
      <c r="B438" s="128"/>
      <c r="C438" s="128"/>
      <c r="D438" s="128">
        <f t="shared" si="6"/>
        <v>0</v>
      </c>
      <c r="E438" s="109"/>
      <c r="F438" s="109"/>
    </row>
    <row r="439" customHeight="1" spans="1:6">
      <c r="A439" s="144" t="s">
        <v>1065</v>
      </c>
      <c r="B439" s="129">
        <f>SUM(B440:B441)</f>
        <v>0</v>
      </c>
      <c r="C439" s="129">
        <f>SUM(C440:C441)</f>
        <v>0</v>
      </c>
      <c r="D439" s="128">
        <f t="shared" si="6"/>
        <v>0</v>
      </c>
      <c r="E439" s="109"/>
      <c r="F439" s="109"/>
    </row>
    <row r="440" customHeight="1" spans="1:6">
      <c r="A440" s="111"/>
      <c r="B440" s="128"/>
      <c r="C440" s="128"/>
      <c r="D440" s="128">
        <f t="shared" si="6"/>
        <v>0</v>
      </c>
      <c r="E440" s="109"/>
      <c r="F440" s="109"/>
    </row>
    <row r="441" customHeight="1" spans="1:6">
      <c r="A441" s="111"/>
      <c r="B441" s="128"/>
      <c r="C441" s="128"/>
      <c r="D441" s="128">
        <f t="shared" si="6"/>
        <v>0</v>
      </c>
      <c r="E441" s="109"/>
      <c r="F441" s="109"/>
    </row>
    <row r="442" customHeight="1" spans="1:6">
      <c r="A442" s="142" t="s">
        <v>1066</v>
      </c>
      <c r="B442" s="128">
        <f>B443+B446+B449</f>
        <v>0</v>
      </c>
      <c r="C442" s="128">
        <f>C443+C446+C449</f>
        <v>0</v>
      </c>
      <c r="D442" s="128">
        <f t="shared" si="6"/>
        <v>0</v>
      </c>
      <c r="E442" s="109"/>
      <c r="F442" s="109"/>
    </row>
    <row r="443" customHeight="1" spans="1:6">
      <c r="A443" s="144" t="s">
        <v>1067</v>
      </c>
      <c r="B443" s="128">
        <f>SUM(B444:B445)</f>
        <v>0</v>
      </c>
      <c r="C443" s="128">
        <f>SUM(C444:C445)</f>
        <v>0</v>
      </c>
      <c r="D443" s="128">
        <f t="shared" si="6"/>
        <v>0</v>
      </c>
      <c r="E443" s="109"/>
      <c r="F443" s="109"/>
    </row>
    <row r="444" customHeight="1" spans="1:6">
      <c r="A444" s="111"/>
      <c r="B444" s="128"/>
      <c r="C444" s="128"/>
      <c r="D444" s="128">
        <f t="shared" si="6"/>
        <v>0</v>
      </c>
      <c r="E444" s="109"/>
      <c r="F444" s="109"/>
    </row>
    <row r="445" customHeight="1" spans="1:6">
      <c r="A445" s="111"/>
      <c r="B445" s="128"/>
      <c r="C445" s="128"/>
      <c r="D445" s="128">
        <f t="shared" si="6"/>
        <v>0</v>
      </c>
      <c r="E445" s="109"/>
      <c r="F445" s="109"/>
    </row>
    <row r="446" customHeight="1" spans="1:6">
      <c r="A446" s="144" t="s">
        <v>1068</v>
      </c>
      <c r="B446" s="128">
        <f>SUM(B447:B448)</f>
        <v>0</v>
      </c>
      <c r="C446" s="128">
        <f>SUM(C447:C448)</f>
        <v>0</v>
      </c>
      <c r="D446" s="128">
        <f t="shared" si="6"/>
        <v>0</v>
      </c>
      <c r="E446" s="109"/>
      <c r="F446" s="109"/>
    </row>
    <row r="447" customHeight="1" spans="1:6">
      <c r="A447" s="111"/>
      <c r="B447" s="128"/>
      <c r="C447" s="128"/>
      <c r="D447" s="128">
        <f t="shared" si="6"/>
        <v>0</v>
      </c>
      <c r="E447" s="109"/>
      <c r="F447" s="109"/>
    </row>
    <row r="448" customHeight="1" spans="1:6">
      <c r="A448" s="111"/>
      <c r="B448" s="128"/>
      <c r="C448" s="128"/>
      <c r="D448" s="128">
        <f t="shared" si="6"/>
        <v>0</v>
      </c>
      <c r="E448" s="109"/>
      <c r="F448" s="109"/>
    </row>
    <row r="449" customHeight="1" spans="1:6">
      <c r="A449" s="144" t="s">
        <v>1069</v>
      </c>
      <c r="B449" s="128">
        <f>SUM(B450:B451)</f>
        <v>0</v>
      </c>
      <c r="C449" s="128">
        <f>SUM(C450:C451)</f>
        <v>0</v>
      </c>
      <c r="D449" s="128">
        <f t="shared" si="6"/>
        <v>0</v>
      </c>
      <c r="E449" s="109"/>
      <c r="F449" s="109"/>
    </row>
    <row r="450" customHeight="1" spans="1:6">
      <c r="A450" s="111"/>
      <c r="B450" s="128"/>
      <c r="C450" s="128"/>
      <c r="D450" s="128">
        <f t="shared" si="6"/>
        <v>0</v>
      </c>
      <c r="E450" s="109"/>
      <c r="F450" s="109"/>
    </row>
    <row r="451" customHeight="1" spans="1:6">
      <c r="A451" s="111"/>
      <c r="B451" s="128"/>
      <c r="C451" s="128"/>
      <c r="D451" s="128">
        <f t="shared" si="6"/>
        <v>0</v>
      </c>
      <c r="E451" s="109"/>
      <c r="F451" s="109"/>
    </row>
    <row r="452" customHeight="1" spans="1:6">
      <c r="A452" s="142" t="s">
        <v>1070</v>
      </c>
      <c r="B452" s="128">
        <f>B453+B456+B459+B462+B465</f>
        <v>0</v>
      </c>
      <c r="C452" s="128">
        <f>C453+C456+C459+C462+C465</f>
        <v>0</v>
      </c>
      <c r="D452" s="128">
        <f t="shared" si="6"/>
        <v>0</v>
      </c>
      <c r="E452" s="109"/>
      <c r="F452" s="109"/>
    </row>
    <row r="453" customHeight="1" spans="1:6">
      <c r="A453" s="144" t="s">
        <v>1071</v>
      </c>
      <c r="B453" s="128">
        <f>SUM(B454:B455)</f>
        <v>0</v>
      </c>
      <c r="C453" s="128">
        <f>SUM(C454:C455)</f>
        <v>0</v>
      </c>
      <c r="D453" s="128">
        <f t="shared" si="6"/>
        <v>0</v>
      </c>
      <c r="E453" s="109"/>
      <c r="F453" s="109"/>
    </row>
    <row r="454" customHeight="1" spans="1:6">
      <c r="A454" s="130"/>
      <c r="B454" s="128"/>
      <c r="C454" s="128"/>
      <c r="D454" s="128">
        <f t="shared" si="6"/>
        <v>0</v>
      </c>
      <c r="E454" s="109"/>
      <c r="F454" s="109"/>
    </row>
    <row r="455" customHeight="1" spans="1:6">
      <c r="A455" s="130"/>
      <c r="B455" s="128"/>
      <c r="C455" s="128"/>
      <c r="D455" s="128">
        <f t="shared" si="6"/>
        <v>0</v>
      </c>
      <c r="E455" s="109"/>
      <c r="F455" s="109"/>
    </row>
    <row r="456" customHeight="1" spans="1:6">
      <c r="A456" s="144" t="s">
        <v>1072</v>
      </c>
      <c r="B456" s="128">
        <f>SUM(B457:B458)</f>
        <v>0</v>
      </c>
      <c r="C456" s="128">
        <f>SUM(C457:C458)</f>
        <v>0</v>
      </c>
      <c r="D456" s="128">
        <f t="shared" si="6"/>
        <v>0</v>
      </c>
      <c r="E456" s="109"/>
      <c r="F456" s="109"/>
    </row>
    <row r="457" customHeight="1" spans="1:6">
      <c r="A457" s="130"/>
      <c r="B457" s="128"/>
      <c r="C457" s="128"/>
      <c r="D457" s="128">
        <f t="shared" si="6"/>
        <v>0</v>
      </c>
      <c r="E457" s="109"/>
      <c r="F457" s="109"/>
    </row>
    <row r="458" customHeight="1" spans="1:6">
      <c r="A458" s="130"/>
      <c r="B458" s="128"/>
      <c r="C458" s="128"/>
      <c r="D458" s="128">
        <f t="shared" si="6"/>
        <v>0</v>
      </c>
      <c r="E458" s="109"/>
      <c r="F458" s="109"/>
    </row>
    <row r="459" customHeight="1" spans="1:6">
      <c r="A459" s="144" t="s">
        <v>1073</v>
      </c>
      <c r="B459" s="128">
        <f>SUM(B460:B461)</f>
        <v>0</v>
      </c>
      <c r="C459" s="128">
        <f>SUM(C460:C461)</f>
        <v>0</v>
      </c>
      <c r="D459" s="128">
        <f t="shared" si="6"/>
        <v>0</v>
      </c>
      <c r="E459" s="109"/>
      <c r="F459" s="109"/>
    </row>
    <row r="460" customHeight="1" spans="1:6">
      <c r="A460" s="130"/>
      <c r="B460" s="128"/>
      <c r="C460" s="128"/>
      <c r="D460" s="128">
        <f t="shared" si="6"/>
        <v>0</v>
      </c>
      <c r="E460" s="109"/>
      <c r="F460" s="109"/>
    </row>
    <row r="461" customHeight="1" spans="1:6">
      <c r="A461" s="130"/>
      <c r="B461" s="128"/>
      <c r="C461" s="128"/>
      <c r="D461" s="128">
        <f t="shared" si="6"/>
        <v>0</v>
      </c>
      <c r="E461" s="109"/>
      <c r="F461" s="109"/>
    </row>
    <row r="462" customHeight="1" spans="1:6">
      <c r="A462" s="144" t="s">
        <v>1074</v>
      </c>
      <c r="B462" s="128">
        <f>SUM(B463:B464)</f>
        <v>0</v>
      </c>
      <c r="C462" s="128">
        <f>SUM(C463:C464)</f>
        <v>0</v>
      </c>
      <c r="D462" s="128">
        <f t="shared" si="6"/>
        <v>0</v>
      </c>
      <c r="E462" s="109"/>
      <c r="F462" s="109"/>
    </row>
    <row r="463" customHeight="1" spans="1:6">
      <c r="A463" s="130"/>
      <c r="B463" s="128"/>
      <c r="C463" s="128"/>
      <c r="D463" s="128">
        <f t="shared" si="6"/>
        <v>0</v>
      </c>
      <c r="E463" s="109"/>
      <c r="F463" s="109"/>
    </row>
    <row r="464" customHeight="1" spans="1:6">
      <c r="A464" s="130"/>
      <c r="B464" s="128"/>
      <c r="C464" s="128"/>
      <c r="D464" s="128">
        <f t="shared" si="6"/>
        <v>0</v>
      </c>
      <c r="E464" s="109"/>
      <c r="F464" s="109"/>
    </row>
    <row r="465" customHeight="1" spans="1:6">
      <c r="A465" s="144" t="s">
        <v>1075</v>
      </c>
      <c r="B465" s="128">
        <f>SUM(B466:B467)</f>
        <v>0</v>
      </c>
      <c r="C465" s="128">
        <f>SUM(C466:C467)</f>
        <v>0</v>
      </c>
      <c r="D465" s="128">
        <f t="shared" si="6"/>
        <v>0</v>
      </c>
      <c r="E465" s="109"/>
      <c r="F465" s="109"/>
    </row>
    <row r="466" customHeight="1" spans="1:6">
      <c r="A466" s="130"/>
      <c r="B466" s="128"/>
      <c r="C466" s="128"/>
      <c r="D466" s="128">
        <f t="shared" si="6"/>
        <v>0</v>
      </c>
      <c r="E466" s="109"/>
      <c r="F466" s="109"/>
    </row>
    <row r="467" customHeight="1" spans="1:6">
      <c r="A467" s="130"/>
      <c r="B467" s="128"/>
      <c r="C467" s="128"/>
      <c r="D467" s="128">
        <f t="shared" si="6"/>
        <v>0</v>
      </c>
      <c r="E467" s="109"/>
      <c r="F467" s="109"/>
    </row>
    <row r="468" customHeight="1" spans="1:6">
      <c r="A468" s="142" t="s">
        <v>1076</v>
      </c>
      <c r="B468" s="128">
        <f>SUM(B469:B470)</f>
        <v>0</v>
      </c>
      <c r="C468" s="128">
        <f>SUM(C469:C470)</f>
        <v>0</v>
      </c>
      <c r="D468" s="128">
        <f t="shared" ref="D468:D554" si="7">B468-C468</f>
        <v>0</v>
      </c>
      <c r="E468" s="109"/>
      <c r="F468" s="109"/>
    </row>
    <row r="469" customHeight="1" spans="1:6">
      <c r="A469" s="130"/>
      <c r="B469" s="128"/>
      <c r="C469" s="128"/>
      <c r="D469" s="128">
        <f t="shared" si="7"/>
        <v>0</v>
      </c>
      <c r="E469" s="109"/>
      <c r="F469" s="109"/>
    </row>
    <row r="470" customHeight="1" spans="1:6">
      <c r="A470" s="130"/>
      <c r="B470" s="128"/>
      <c r="C470" s="128"/>
      <c r="D470" s="128">
        <f t="shared" si="7"/>
        <v>0</v>
      </c>
      <c r="E470" s="109"/>
      <c r="F470" s="109"/>
    </row>
    <row r="471" customHeight="1" spans="1:6">
      <c r="A471" s="159" t="s">
        <v>1077</v>
      </c>
      <c r="B471" s="128">
        <f>B472+B475+B478+B481+B484</f>
        <v>0</v>
      </c>
      <c r="C471" s="128">
        <f>SUM(C472:C486)</f>
        <v>0</v>
      </c>
      <c r="D471" s="128">
        <f t="shared" si="7"/>
        <v>0</v>
      </c>
      <c r="E471" s="109"/>
      <c r="F471" s="109"/>
    </row>
    <row r="472" customHeight="1" spans="1:6">
      <c r="A472" s="174" t="s">
        <v>1078</v>
      </c>
      <c r="B472" s="128">
        <f>SUM(B473:B474)</f>
        <v>0</v>
      </c>
      <c r="C472" s="128"/>
      <c r="D472" s="128">
        <f t="shared" si="7"/>
        <v>0</v>
      </c>
      <c r="E472" s="109"/>
      <c r="F472" s="109"/>
    </row>
    <row r="473" customHeight="1" spans="1:6">
      <c r="A473" s="175"/>
      <c r="B473" s="128"/>
      <c r="C473" s="128"/>
      <c r="D473" s="128"/>
      <c r="E473" s="109"/>
      <c r="F473" s="109"/>
    </row>
    <row r="474" customHeight="1" spans="1:6">
      <c r="A474" s="175"/>
      <c r="B474" s="128"/>
      <c r="C474" s="128"/>
      <c r="D474" s="128"/>
      <c r="E474" s="109"/>
      <c r="F474" s="109"/>
    </row>
    <row r="475" customHeight="1" spans="1:6">
      <c r="A475" s="176" t="s">
        <v>1079</v>
      </c>
      <c r="B475" s="128">
        <f>SUM(B476:B477)</f>
        <v>0</v>
      </c>
      <c r="C475" s="128"/>
      <c r="D475" s="128"/>
      <c r="E475" s="109"/>
      <c r="F475" s="109"/>
    </row>
    <row r="476" customHeight="1" spans="1:6">
      <c r="A476" s="175"/>
      <c r="B476" s="128"/>
      <c r="C476" s="128"/>
      <c r="D476" s="128"/>
      <c r="E476" s="109"/>
      <c r="F476" s="109"/>
    </row>
    <row r="477" customHeight="1" spans="1:6">
      <c r="A477" s="175"/>
      <c r="B477" s="128"/>
      <c r="C477" s="128"/>
      <c r="D477" s="128"/>
      <c r="E477" s="109"/>
      <c r="F477" s="109"/>
    </row>
    <row r="478" customHeight="1" spans="1:6">
      <c r="A478" s="176" t="s">
        <v>1080</v>
      </c>
      <c r="B478" s="128">
        <f>SUM(B479:B480)</f>
        <v>0</v>
      </c>
      <c r="C478" s="128"/>
      <c r="D478" s="128"/>
      <c r="E478" s="109"/>
      <c r="F478" s="109"/>
    </row>
    <row r="479" customHeight="1" spans="1:6">
      <c r="A479" s="175"/>
      <c r="B479" s="128"/>
      <c r="C479" s="128"/>
      <c r="D479" s="128"/>
      <c r="E479" s="109"/>
      <c r="F479" s="109"/>
    </row>
    <row r="480" customHeight="1" spans="1:6">
      <c r="A480" s="175"/>
      <c r="B480" s="128"/>
      <c r="C480" s="128"/>
      <c r="D480" s="128"/>
      <c r="E480" s="109"/>
      <c r="F480" s="109"/>
    </row>
    <row r="481" customHeight="1" spans="1:6">
      <c r="A481" s="176" t="s">
        <v>1081</v>
      </c>
      <c r="B481" s="128">
        <f>SUM(B482:B483)</f>
        <v>0</v>
      </c>
      <c r="C481" s="128"/>
      <c r="D481" s="128"/>
      <c r="E481" s="109"/>
      <c r="F481" s="109"/>
    </row>
    <row r="482" customHeight="1" spans="1:6">
      <c r="A482" s="175"/>
      <c r="B482" s="128"/>
      <c r="C482" s="128"/>
      <c r="D482" s="128"/>
      <c r="E482" s="109"/>
      <c r="F482" s="109"/>
    </row>
    <row r="483" customHeight="1" spans="1:6">
      <c r="A483" s="175"/>
      <c r="B483" s="128"/>
      <c r="C483" s="128"/>
      <c r="D483" s="128"/>
      <c r="E483" s="109"/>
      <c r="F483" s="109"/>
    </row>
    <row r="484" customHeight="1" spans="1:6">
      <c r="A484" s="174" t="s">
        <v>1082</v>
      </c>
      <c r="B484" s="128">
        <f>SUM(B485:B486)</f>
        <v>0</v>
      </c>
      <c r="C484" s="128"/>
      <c r="D484" s="128"/>
      <c r="E484" s="109"/>
      <c r="F484" s="109"/>
    </row>
    <row r="485" customHeight="1" spans="1:6">
      <c r="A485" s="175"/>
      <c r="B485" s="128"/>
      <c r="C485" s="128"/>
      <c r="D485" s="128"/>
      <c r="E485" s="109"/>
      <c r="F485" s="109"/>
    </row>
    <row r="486" customHeight="1" spans="1:6">
      <c r="A486" s="130"/>
      <c r="B486" s="128"/>
      <c r="C486" s="128"/>
      <c r="D486" s="128">
        <f t="shared" si="7"/>
        <v>0</v>
      </c>
      <c r="E486" s="109"/>
      <c r="F486" s="109"/>
    </row>
    <row r="487" customHeight="1" spans="1:6">
      <c r="A487" s="142" t="s">
        <v>1083</v>
      </c>
      <c r="B487" s="128">
        <f>B488+B492+B496</f>
        <v>2468</v>
      </c>
      <c r="C487" s="128">
        <f>C488+C492+C496</f>
        <v>0</v>
      </c>
      <c r="D487" s="128">
        <f t="shared" si="7"/>
        <v>2468</v>
      </c>
      <c r="E487" s="109"/>
      <c r="F487" s="109"/>
    </row>
    <row r="488" customHeight="1" spans="1:6">
      <c r="A488" s="144" t="s">
        <v>1084</v>
      </c>
      <c r="B488" s="128">
        <f>SUM(B489:B491)</f>
        <v>2468</v>
      </c>
      <c r="C488" s="128">
        <f>SUM(C489:C491)</f>
        <v>0</v>
      </c>
      <c r="D488" s="128">
        <f t="shared" si="7"/>
        <v>2468</v>
      </c>
      <c r="E488" s="109"/>
      <c r="F488" s="109"/>
    </row>
    <row r="489" customHeight="1" spans="1:6">
      <c r="A489" s="97" t="s">
        <v>1085</v>
      </c>
      <c r="B489" s="94">
        <v>2468</v>
      </c>
      <c r="C489" s="90"/>
      <c r="D489" s="149">
        <f t="shared" si="7"/>
        <v>2468</v>
      </c>
      <c r="E489" s="91" t="s">
        <v>1086</v>
      </c>
      <c r="F489" s="84" t="s">
        <v>1087</v>
      </c>
    </row>
    <row r="490" customHeight="1" spans="1:6">
      <c r="A490" s="111"/>
      <c r="B490" s="128"/>
      <c r="C490" s="128"/>
      <c r="D490" s="128">
        <f t="shared" si="7"/>
        <v>0</v>
      </c>
      <c r="E490" s="109"/>
      <c r="F490" s="109"/>
    </row>
    <row r="491" customHeight="1" spans="1:6">
      <c r="A491" s="111"/>
      <c r="B491" s="128"/>
      <c r="C491" s="128"/>
      <c r="D491" s="128">
        <f t="shared" si="7"/>
        <v>0</v>
      </c>
      <c r="E491" s="109"/>
      <c r="F491" s="109"/>
    </row>
    <row r="492" customHeight="1" spans="1:6">
      <c r="A492" s="144" t="s">
        <v>1088</v>
      </c>
      <c r="B492" s="128">
        <f>SUM(B493:B495)</f>
        <v>0</v>
      </c>
      <c r="C492" s="128">
        <f>SUM(C493:C495)</f>
        <v>0</v>
      </c>
      <c r="D492" s="128">
        <f t="shared" si="7"/>
        <v>0</v>
      </c>
      <c r="E492" s="109"/>
      <c r="F492" s="109"/>
    </row>
    <row r="493" customHeight="1" spans="1:6">
      <c r="A493" s="111"/>
      <c r="B493" s="128"/>
      <c r="C493" s="128"/>
      <c r="D493" s="128">
        <f t="shared" si="7"/>
        <v>0</v>
      </c>
      <c r="E493" s="109"/>
      <c r="F493" s="109"/>
    </row>
    <row r="494" customHeight="1" spans="1:6">
      <c r="A494" s="111"/>
      <c r="B494" s="128"/>
      <c r="C494" s="128"/>
      <c r="D494" s="128">
        <f t="shared" si="7"/>
        <v>0</v>
      </c>
      <c r="E494" s="109"/>
      <c r="F494" s="109"/>
    </row>
    <row r="495" customHeight="1" spans="1:6">
      <c r="A495" s="111"/>
      <c r="B495" s="128"/>
      <c r="C495" s="128"/>
      <c r="D495" s="128">
        <f t="shared" si="7"/>
        <v>0</v>
      </c>
      <c r="E495" s="109"/>
      <c r="F495" s="109"/>
    </row>
    <row r="496" customHeight="1" spans="1:6">
      <c r="A496" s="144" t="s">
        <v>1089</v>
      </c>
      <c r="B496" s="128">
        <f>SUM(B497:B499)</f>
        <v>0</v>
      </c>
      <c r="C496" s="128">
        <f>SUM(C497:C499)</f>
        <v>0</v>
      </c>
      <c r="D496" s="128">
        <f t="shared" si="7"/>
        <v>0</v>
      </c>
      <c r="E496" s="109"/>
      <c r="F496" s="109"/>
    </row>
    <row r="497" customHeight="1" spans="1:6">
      <c r="A497" s="111"/>
      <c r="B497" s="128"/>
      <c r="C497" s="128"/>
      <c r="D497" s="128">
        <f t="shared" si="7"/>
        <v>0</v>
      </c>
      <c r="E497" s="109"/>
      <c r="F497" s="109"/>
    </row>
    <row r="498" customHeight="1" spans="1:6">
      <c r="A498" s="111"/>
      <c r="B498" s="128"/>
      <c r="C498" s="128"/>
      <c r="D498" s="128">
        <f t="shared" si="7"/>
        <v>0</v>
      </c>
      <c r="E498" s="109"/>
      <c r="F498" s="109"/>
    </row>
    <row r="499" customHeight="1" spans="1:6">
      <c r="A499" s="111"/>
      <c r="B499" s="128"/>
      <c r="C499" s="128"/>
      <c r="D499" s="128">
        <f t="shared" si="7"/>
        <v>0</v>
      </c>
      <c r="E499" s="109"/>
      <c r="F499" s="109"/>
    </row>
    <row r="500" customHeight="1" spans="1:6">
      <c r="A500" s="142" t="s">
        <v>1090</v>
      </c>
      <c r="B500" s="128">
        <f>B501+B504+B507+B510+B513</f>
        <v>0</v>
      </c>
      <c r="C500" s="128">
        <f>C501+C504+C507+C510+C513</f>
        <v>0</v>
      </c>
      <c r="D500" s="128">
        <f t="shared" si="7"/>
        <v>0</v>
      </c>
      <c r="E500" s="109"/>
      <c r="F500" s="109"/>
    </row>
    <row r="501" customHeight="1" spans="1:6">
      <c r="A501" s="144" t="s">
        <v>1091</v>
      </c>
      <c r="B501" s="128">
        <f>SUM(B502:B503)</f>
        <v>0</v>
      </c>
      <c r="C501" s="128">
        <f>SUM(C502:C503)</f>
        <v>0</v>
      </c>
      <c r="D501" s="128">
        <f t="shared" si="7"/>
        <v>0</v>
      </c>
      <c r="E501" s="109"/>
      <c r="F501" s="109"/>
    </row>
    <row r="502" customHeight="1" spans="1:6">
      <c r="A502" s="155"/>
      <c r="B502" s="151"/>
      <c r="C502" s="128"/>
      <c r="D502" s="152">
        <f t="shared" si="7"/>
        <v>0</v>
      </c>
      <c r="E502" s="153"/>
      <c r="F502" s="154"/>
    </row>
    <row r="503" customHeight="1" spans="1:6">
      <c r="A503" s="111"/>
      <c r="B503" s="128"/>
      <c r="C503" s="128"/>
      <c r="D503" s="128">
        <f t="shared" si="7"/>
        <v>0</v>
      </c>
      <c r="E503" s="109"/>
      <c r="F503" s="109"/>
    </row>
    <row r="504" customHeight="1" spans="1:6">
      <c r="A504" s="144" t="s">
        <v>1092</v>
      </c>
      <c r="B504" s="128">
        <f>SUM(B505:B506)</f>
        <v>0</v>
      </c>
      <c r="C504" s="128">
        <f>SUM(C505:C506)</f>
        <v>0</v>
      </c>
      <c r="D504" s="128">
        <f t="shared" si="7"/>
        <v>0</v>
      </c>
      <c r="F504" s="109"/>
    </row>
    <row r="505" customHeight="1" spans="1:6">
      <c r="A505" s="111"/>
      <c r="B505" s="128"/>
      <c r="C505" s="128"/>
      <c r="D505" s="128">
        <f t="shared" si="7"/>
        <v>0</v>
      </c>
      <c r="E505" s="109"/>
      <c r="F505" s="109"/>
    </row>
    <row r="506" customHeight="1" spans="1:6">
      <c r="A506" s="111"/>
      <c r="B506" s="128"/>
      <c r="C506" s="128"/>
      <c r="D506" s="128">
        <f t="shared" si="7"/>
        <v>0</v>
      </c>
      <c r="E506" s="109"/>
      <c r="F506" s="109"/>
    </row>
    <row r="507" customHeight="1" spans="1:6">
      <c r="A507" s="144" t="s">
        <v>1093</v>
      </c>
      <c r="B507" s="128">
        <f>SUM(B508:B509)</f>
        <v>0</v>
      </c>
      <c r="C507" s="128">
        <f>SUM(C508:C509)</f>
        <v>0</v>
      </c>
      <c r="D507" s="128">
        <f t="shared" si="7"/>
        <v>0</v>
      </c>
      <c r="E507" s="109"/>
      <c r="F507" s="109"/>
    </row>
    <row r="508" customHeight="1" spans="1:6">
      <c r="A508" s="111"/>
      <c r="B508" s="128"/>
      <c r="C508" s="128"/>
      <c r="D508" s="128">
        <f t="shared" si="7"/>
        <v>0</v>
      </c>
      <c r="E508" s="109"/>
      <c r="F508" s="109"/>
    </row>
    <row r="509" customHeight="1" spans="1:6">
      <c r="A509" s="111"/>
      <c r="B509" s="128"/>
      <c r="C509" s="128"/>
      <c r="D509" s="128">
        <f t="shared" si="7"/>
        <v>0</v>
      </c>
      <c r="E509" s="109"/>
      <c r="F509" s="109"/>
    </row>
    <row r="510" customHeight="1" spans="1:6">
      <c r="A510" s="144" t="s">
        <v>1094</v>
      </c>
      <c r="B510" s="128">
        <f>SUM(B511:B512)</f>
        <v>0</v>
      </c>
      <c r="C510" s="128">
        <f>SUM(C511:C512)</f>
        <v>0</v>
      </c>
      <c r="D510" s="128">
        <f t="shared" si="7"/>
        <v>0</v>
      </c>
      <c r="E510" s="109"/>
      <c r="F510" s="109"/>
    </row>
    <row r="511" customHeight="1" spans="1:6">
      <c r="A511" s="111"/>
      <c r="B511" s="128"/>
      <c r="C511" s="128"/>
      <c r="D511" s="128">
        <f t="shared" si="7"/>
        <v>0</v>
      </c>
      <c r="E511" s="109"/>
      <c r="F511" s="109"/>
    </row>
    <row r="512" customHeight="1" spans="1:6">
      <c r="A512" s="111"/>
      <c r="B512" s="128"/>
      <c r="C512" s="128"/>
      <c r="D512" s="128">
        <f t="shared" si="7"/>
        <v>0</v>
      </c>
      <c r="E512" s="109"/>
      <c r="F512" s="109"/>
    </row>
    <row r="513" customHeight="1" spans="1:6">
      <c r="A513" s="144" t="s">
        <v>1095</v>
      </c>
      <c r="B513" s="128">
        <f>SUM(B514:B515)</f>
        <v>0</v>
      </c>
      <c r="C513" s="128">
        <f>SUM(C514:C515)</f>
        <v>0</v>
      </c>
      <c r="D513" s="128">
        <f t="shared" si="7"/>
        <v>0</v>
      </c>
      <c r="E513" s="109"/>
      <c r="F513" s="109"/>
    </row>
    <row r="514" customHeight="1" spans="1:6">
      <c r="A514" s="130"/>
      <c r="B514" s="128"/>
      <c r="C514" s="128"/>
      <c r="D514" s="128">
        <f t="shared" si="7"/>
        <v>0</v>
      </c>
      <c r="E514" s="109"/>
      <c r="F514" s="109"/>
    </row>
    <row r="515" customHeight="1" spans="1:6">
      <c r="A515" s="130"/>
      <c r="B515" s="128"/>
      <c r="C515" s="128"/>
      <c r="D515" s="128">
        <f t="shared" si="7"/>
        <v>0</v>
      </c>
      <c r="E515" s="109"/>
      <c r="F515" s="109"/>
    </row>
    <row r="516" customHeight="1" spans="1:6">
      <c r="A516" s="126" t="s">
        <v>1096</v>
      </c>
      <c r="B516" s="127">
        <f>B517+B520+B523+B526+B529+B532</f>
        <v>0</v>
      </c>
      <c r="C516" s="128"/>
      <c r="D516" s="128"/>
      <c r="E516" s="109"/>
      <c r="F516" s="109"/>
    </row>
    <row r="517" customHeight="1" spans="1:6">
      <c r="A517" s="107" t="s">
        <v>1097</v>
      </c>
      <c r="B517" s="129">
        <f>SUM(B518:B519)</f>
        <v>0</v>
      </c>
      <c r="C517" s="128"/>
      <c r="D517" s="128"/>
      <c r="E517" s="109"/>
      <c r="F517" s="109"/>
    </row>
    <row r="518" customHeight="1" spans="1:6">
      <c r="A518" s="130"/>
      <c r="B518" s="128"/>
      <c r="C518" s="128"/>
      <c r="D518" s="128"/>
      <c r="E518" s="109"/>
      <c r="F518" s="109"/>
    </row>
    <row r="519" customHeight="1" spans="1:6">
      <c r="A519" s="130"/>
      <c r="B519" s="128"/>
      <c r="C519" s="128"/>
      <c r="D519" s="128"/>
      <c r="E519" s="109"/>
      <c r="F519" s="109"/>
    </row>
    <row r="520" customHeight="1" spans="1:6">
      <c r="A520" s="107" t="s">
        <v>1098</v>
      </c>
      <c r="B520" s="129">
        <f>SUM(B521:B522)</f>
        <v>0</v>
      </c>
      <c r="C520" s="128"/>
      <c r="D520" s="128"/>
      <c r="E520" s="109"/>
      <c r="F520" s="109"/>
    </row>
    <row r="521" customHeight="1" spans="1:6">
      <c r="A521" s="130"/>
      <c r="B521" s="128"/>
      <c r="C521" s="128"/>
      <c r="D521" s="128"/>
      <c r="E521" s="109"/>
      <c r="F521" s="109"/>
    </row>
    <row r="522" customHeight="1" spans="1:6">
      <c r="A522" s="130"/>
      <c r="B522" s="128"/>
      <c r="C522" s="128"/>
      <c r="D522" s="128"/>
      <c r="E522" s="109"/>
      <c r="F522" s="109"/>
    </row>
    <row r="523" customHeight="1" spans="1:6">
      <c r="A523" s="107" t="s">
        <v>1099</v>
      </c>
      <c r="B523" s="129">
        <f>SUM(B524:B525)</f>
        <v>0</v>
      </c>
      <c r="C523" s="128"/>
      <c r="D523" s="128"/>
      <c r="E523" s="109"/>
      <c r="F523" s="109"/>
    </row>
    <row r="524" customHeight="1" spans="1:6">
      <c r="A524" s="130"/>
      <c r="B524" s="128"/>
      <c r="C524" s="128"/>
      <c r="D524" s="128"/>
      <c r="E524" s="109"/>
      <c r="F524" s="109"/>
    </row>
    <row r="525" customHeight="1" spans="1:6">
      <c r="A525" s="130"/>
      <c r="B525" s="128"/>
      <c r="C525" s="128"/>
      <c r="D525" s="128"/>
      <c r="E525" s="109"/>
      <c r="F525" s="109"/>
    </row>
    <row r="526" customHeight="1" spans="1:6">
      <c r="A526" s="107" t="s">
        <v>1100</v>
      </c>
      <c r="B526" s="129">
        <f>SUM(B527:B528)</f>
        <v>0</v>
      </c>
      <c r="C526" s="128"/>
      <c r="D526" s="128"/>
      <c r="E526" s="109"/>
      <c r="F526" s="109"/>
    </row>
    <row r="527" s="53" customFormat="1" customHeight="1" spans="1:6">
      <c r="A527" s="130"/>
      <c r="B527" s="128"/>
      <c r="C527" s="128"/>
      <c r="D527" s="128"/>
      <c r="E527" s="109"/>
      <c r="F527" s="109"/>
    </row>
    <row r="528" s="53" customFormat="1" customHeight="1" spans="1:6">
      <c r="A528" s="130"/>
      <c r="B528" s="128"/>
      <c r="C528" s="128"/>
      <c r="D528" s="128"/>
      <c r="E528" s="109"/>
      <c r="F528" s="109"/>
    </row>
    <row r="529" s="53" customFormat="1" customHeight="1" spans="1:6">
      <c r="A529" s="107" t="s">
        <v>1101</v>
      </c>
      <c r="B529" s="129">
        <f>SUM(B530:B531)</f>
        <v>0</v>
      </c>
      <c r="C529" s="128"/>
      <c r="D529" s="128"/>
      <c r="E529" s="109"/>
      <c r="F529" s="109"/>
    </row>
    <row r="530" s="53" customFormat="1" customHeight="1" spans="1:6">
      <c r="A530" s="130"/>
      <c r="B530" s="128"/>
      <c r="C530" s="128"/>
      <c r="D530" s="128"/>
      <c r="E530" s="109"/>
      <c r="F530" s="109"/>
    </row>
    <row r="531" customHeight="1" spans="1:6">
      <c r="A531" s="130"/>
      <c r="B531" s="128"/>
      <c r="C531" s="128"/>
      <c r="D531" s="128"/>
      <c r="E531" s="109"/>
      <c r="F531" s="109"/>
    </row>
    <row r="532" customHeight="1" spans="1:6">
      <c r="A532" s="107" t="s">
        <v>1102</v>
      </c>
      <c r="B532" s="129">
        <f>SUM(B533:B534)</f>
        <v>0</v>
      </c>
      <c r="C532" s="128"/>
      <c r="D532" s="128"/>
      <c r="E532" s="109"/>
      <c r="F532" s="109"/>
    </row>
    <row r="533" customHeight="1" spans="1:6">
      <c r="A533" s="130"/>
      <c r="B533" s="128"/>
      <c r="C533" s="128"/>
      <c r="D533" s="128"/>
      <c r="E533" s="109"/>
      <c r="F533" s="109"/>
    </row>
    <row r="534" customHeight="1" spans="1:6">
      <c r="A534" s="130"/>
      <c r="B534" s="128"/>
      <c r="C534" s="128"/>
      <c r="D534" s="128"/>
      <c r="E534" s="109"/>
      <c r="F534" s="109"/>
    </row>
    <row r="535" customHeight="1" spans="1:6">
      <c r="A535" s="142" t="s">
        <v>1103</v>
      </c>
      <c r="B535" s="128">
        <f>SUM(B536:B574)</f>
        <v>102128.8</v>
      </c>
      <c r="C535" s="128">
        <f>SUM(C536:C562)</f>
        <v>0</v>
      </c>
      <c r="D535" s="128">
        <f t="shared" si="7"/>
        <v>102128.8</v>
      </c>
      <c r="E535" s="109"/>
      <c r="F535" s="109"/>
    </row>
    <row r="536" customHeight="1" spans="1:6">
      <c r="A536" s="177" t="s">
        <v>1104</v>
      </c>
      <c r="B536" s="178">
        <v>15866</v>
      </c>
      <c r="C536" s="178"/>
      <c r="D536" s="179">
        <f t="shared" si="7"/>
        <v>15866</v>
      </c>
      <c r="E536" s="180" t="s">
        <v>1104</v>
      </c>
      <c r="F536" s="181" t="s">
        <v>1105</v>
      </c>
    </row>
    <row r="537" customHeight="1" spans="1:6">
      <c r="A537" s="177" t="s">
        <v>1106</v>
      </c>
      <c r="B537" s="178">
        <v>2297</v>
      </c>
      <c r="C537" s="178"/>
      <c r="D537" s="179">
        <f t="shared" si="7"/>
        <v>2297</v>
      </c>
      <c r="E537" s="180" t="s">
        <v>1106</v>
      </c>
      <c r="F537" s="181" t="s">
        <v>1107</v>
      </c>
    </row>
    <row r="538" customHeight="1" spans="1:6">
      <c r="A538" s="177" t="s">
        <v>1106</v>
      </c>
      <c r="B538" s="178">
        <v>1607</v>
      </c>
      <c r="C538" s="178"/>
      <c r="D538" s="179">
        <f t="shared" si="7"/>
        <v>1607</v>
      </c>
      <c r="E538" s="180" t="s">
        <v>1106</v>
      </c>
      <c r="F538" s="181" t="s">
        <v>1108</v>
      </c>
    </row>
    <row r="539" s="132" customFormat="1" customHeight="1" spans="1:6">
      <c r="A539" s="182" t="s">
        <v>1109</v>
      </c>
      <c r="B539" s="183">
        <v>46</v>
      </c>
      <c r="C539" s="183"/>
      <c r="D539" s="184">
        <f t="shared" si="7"/>
        <v>46</v>
      </c>
      <c r="E539" s="185" t="s">
        <v>1109</v>
      </c>
      <c r="F539" s="186" t="s">
        <v>1110</v>
      </c>
    </row>
    <row r="540" customHeight="1" spans="1:6">
      <c r="A540" s="187" t="s">
        <v>1111</v>
      </c>
      <c r="B540" s="180">
        <v>8902</v>
      </c>
      <c r="C540" s="180"/>
      <c r="D540" s="179">
        <f t="shared" si="7"/>
        <v>8902</v>
      </c>
      <c r="E540" s="180" t="s">
        <v>1111</v>
      </c>
      <c r="F540" s="181" t="s">
        <v>1112</v>
      </c>
    </row>
    <row r="541" s="132" customFormat="1" customHeight="1" spans="1:6">
      <c r="A541" s="188" t="s">
        <v>1113</v>
      </c>
      <c r="B541" s="185">
        <v>20.4</v>
      </c>
      <c r="C541" s="185"/>
      <c r="D541" s="184">
        <f t="shared" si="7"/>
        <v>20.4</v>
      </c>
      <c r="E541" s="185" t="s">
        <v>1113</v>
      </c>
      <c r="F541" s="186" t="s">
        <v>1114</v>
      </c>
    </row>
    <row r="542" customHeight="1" spans="1:6">
      <c r="A542" s="177" t="s">
        <v>1115</v>
      </c>
      <c r="B542" s="178">
        <v>5508</v>
      </c>
      <c r="C542" s="178"/>
      <c r="D542" s="179">
        <f t="shared" si="7"/>
        <v>5508</v>
      </c>
      <c r="E542" s="180" t="s">
        <v>1115</v>
      </c>
      <c r="F542" s="181" t="s">
        <v>1116</v>
      </c>
    </row>
    <row r="543" customHeight="1" spans="1:6">
      <c r="A543" s="177" t="s">
        <v>1117</v>
      </c>
      <c r="B543" s="178">
        <v>-603</v>
      </c>
      <c r="C543" s="178"/>
      <c r="D543" s="179">
        <f t="shared" si="7"/>
        <v>-603</v>
      </c>
      <c r="E543" s="180" t="s">
        <v>1117</v>
      </c>
      <c r="F543" s="181" t="s">
        <v>1118</v>
      </c>
    </row>
    <row r="544" customHeight="1" spans="1:6">
      <c r="A544" s="189" t="s">
        <v>1119</v>
      </c>
      <c r="B544" s="178">
        <v>4020</v>
      </c>
      <c r="C544" s="178"/>
      <c r="D544" s="179">
        <f t="shared" si="7"/>
        <v>4020</v>
      </c>
      <c r="E544" s="180" t="s">
        <v>1119</v>
      </c>
      <c r="F544" s="181" t="s">
        <v>1120</v>
      </c>
    </row>
    <row r="545" s="132" customFormat="1" customHeight="1" spans="1:6">
      <c r="A545" s="190" t="s">
        <v>1121</v>
      </c>
      <c r="B545" s="183">
        <v>187</v>
      </c>
      <c r="C545" s="183"/>
      <c r="D545" s="184">
        <f t="shared" si="7"/>
        <v>187</v>
      </c>
      <c r="E545" s="185" t="s">
        <v>1121</v>
      </c>
      <c r="F545" s="186"/>
    </row>
    <row r="546" customHeight="1" spans="1:6">
      <c r="A546" s="177" t="s">
        <v>1122</v>
      </c>
      <c r="B546" s="178">
        <v>1160</v>
      </c>
      <c r="C546" s="178"/>
      <c r="D546" s="179">
        <f t="shared" si="7"/>
        <v>1160</v>
      </c>
      <c r="E546" s="180" t="s">
        <v>1122</v>
      </c>
      <c r="F546" s="181" t="s">
        <v>1123</v>
      </c>
    </row>
    <row r="547" customHeight="1" spans="1:6">
      <c r="A547" s="177" t="s">
        <v>1124</v>
      </c>
      <c r="B547" s="191">
        <v>96</v>
      </c>
      <c r="C547" s="191"/>
      <c r="D547" s="179">
        <f t="shared" si="7"/>
        <v>96</v>
      </c>
      <c r="E547" s="192" t="s">
        <v>1124</v>
      </c>
      <c r="F547" s="181" t="s">
        <v>1125</v>
      </c>
    </row>
    <row r="548" s="133" customFormat="1" ht="21.75" customHeight="1" spans="1:6">
      <c r="A548" s="193" t="s">
        <v>1126</v>
      </c>
      <c r="B548" s="194">
        <v>208</v>
      </c>
      <c r="C548" s="195"/>
      <c r="D548" s="179">
        <f t="shared" si="7"/>
        <v>208</v>
      </c>
      <c r="E548" s="193" t="s">
        <v>1126</v>
      </c>
      <c r="F548" s="196" t="s">
        <v>1127</v>
      </c>
    </row>
    <row r="549" s="134" customFormat="1" ht="27.75" customHeight="1" spans="1:7">
      <c r="A549" s="197" t="s">
        <v>1128</v>
      </c>
      <c r="B549" s="198">
        <v>2540.2</v>
      </c>
      <c r="C549" s="198"/>
      <c r="D549" s="184">
        <f t="shared" si="7"/>
        <v>2540.2</v>
      </c>
      <c r="E549" s="199" t="s">
        <v>1128</v>
      </c>
      <c r="F549" s="200" t="s">
        <v>1129</v>
      </c>
      <c r="G549" s="134" t="s">
        <v>1130</v>
      </c>
    </row>
    <row r="550" s="135" customFormat="1" ht="18.75" customHeight="1" spans="1:6">
      <c r="A550" s="201" t="s">
        <v>1131</v>
      </c>
      <c r="B550" s="202">
        <v>1912</v>
      </c>
      <c r="C550" s="202"/>
      <c r="D550" s="202"/>
      <c r="E550" s="201" t="s">
        <v>1131</v>
      </c>
      <c r="F550" s="203" t="s">
        <v>1132</v>
      </c>
    </row>
    <row r="551" s="135" customFormat="1" ht="18.75" customHeight="1" spans="1:6">
      <c r="A551" s="201" t="s">
        <v>1133</v>
      </c>
      <c r="B551" s="202">
        <v>1892</v>
      </c>
      <c r="C551" s="202"/>
      <c r="D551" s="202"/>
      <c r="E551" s="201" t="s">
        <v>1133</v>
      </c>
      <c r="F551" s="203" t="s">
        <v>1132</v>
      </c>
    </row>
    <row r="552" s="135" customFormat="1" ht="18.75" customHeight="1" spans="1:6">
      <c r="A552" s="201" t="s">
        <v>1134</v>
      </c>
      <c r="B552" s="202">
        <v>1396</v>
      </c>
      <c r="C552" s="202"/>
      <c r="D552" s="202"/>
      <c r="E552" s="201" t="s">
        <v>1134</v>
      </c>
      <c r="F552" s="203" t="s">
        <v>1132</v>
      </c>
    </row>
    <row r="553" s="135" customFormat="1" ht="18.75" customHeight="1" spans="1:6">
      <c r="A553" s="201" t="s">
        <v>1135</v>
      </c>
      <c r="B553" s="202">
        <v>736</v>
      </c>
      <c r="C553" s="202"/>
      <c r="D553" s="202"/>
      <c r="E553" s="201" t="s">
        <v>1135</v>
      </c>
      <c r="F553" s="203" t="s">
        <v>1132</v>
      </c>
    </row>
    <row r="554" s="135" customFormat="1" ht="18.75" customHeight="1" spans="1:6">
      <c r="A554" s="201" t="s">
        <v>1136</v>
      </c>
      <c r="B554" s="202">
        <v>882</v>
      </c>
      <c r="C554" s="202"/>
      <c r="D554" s="202"/>
      <c r="E554" s="201" t="s">
        <v>1136</v>
      </c>
      <c r="F554" s="203" t="s">
        <v>1132</v>
      </c>
    </row>
    <row r="555" s="135" customFormat="1" ht="18.75" customHeight="1" spans="1:6">
      <c r="A555" s="201" t="s">
        <v>1137</v>
      </c>
      <c r="B555" s="202">
        <v>7444</v>
      </c>
      <c r="C555" s="202"/>
      <c r="D555" s="202"/>
      <c r="E555" s="201" t="s">
        <v>1137</v>
      </c>
      <c r="F555" s="203" t="s">
        <v>1132</v>
      </c>
    </row>
    <row r="556" s="134" customFormat="1" ht="18.75" customHeight="1" spans="1:6">
      <c r="A556" s="204" t="s">
        <v>1138</v>
      </c>
      <c r="B556" s="205">
        <v>5.3</v>
      </c>
      <c r="C556" s="205"/>
      <c r="D556" s="205"/>
      <c r="E556" s="204" t="s">
        <v>1138</v>
      </c>
      <c r="F556" s="206" t="s">
        <v>1139</v>
      </c>
    </row>
    <row r="557" s="134" customFormat="1" ht="18.75" customHeight="1" spans="1:6">
      <c r="A557" s="188" t="s">
        <v>1140</v>
      </c>
      <c r="B557" s="207">
        <v>30</v>
      </c>
      <c r="C557" s="207"/>
      <c r="D557" s="207"/>
      <c r="E557" s="188" t="s">
        <v>1140</v>
      </c>
      <c r="F557" s="206" t="s">
        <v>1141</v>
      </c>
    </row>
    <row r="558" customHeight="1" spans="1:6">
      <c r="A558" s="208" t="s">
        <v>1142</v>
      </c>
      <c r="B558" s="209">
        <v>4123</v>
      </c>
      <c r="C558" s="210"/>
      <c r="D558" s="211">
        <f t="shared" ref="D558:D563" si="8">B558-C558</f>
        <v>4123</v>
      </c>
      <c r="E558" s="212" t="s">
        <v>1143</v>
      </c>
      <c r="F558" s="213" t="s">
        <v>1144</v>
      </c>
    </row>
    <row r="559" s="132" customFormat="1" customHeight="1" spans="1:6">
      <c r="A559" s="214" t="s">
        <v>1145</v>
      </c>
      <c r="B559" s="215">
        <v>180</v>
      </c>
      <c r="C559" s="164"/>
      <c r="D559" s="216">
        <f t="shared" si="8"/>
        <v>180</v>
      </c>
      <c r="E559" s="165" t="s">
        <v>1146</v>
      </c>
      <c r="F559" s="217" t="s">
        <v>1147</v>
      </c>
    </row>
    <row r="560" customHeight="1" spans="1:6">
      <c r="A560" s="218" t="s">
        <v>1148</v>
      </c>
      <c r="B560" s="209">
        <v>39774</v>
      </c>
      <c r="C560" s="210"/>
      <c r="D560" s="211">
        <f t="shared" si="8"/>
        <v>39774</v>
      </c>
      <c r="E560" s="212" t="s">
        <v>1149</v>
      </c>
      <c r="F560" s="213" t="s">
        <v>1150</v>
      </c>
    </row>
    <row r="561" customHeight="1" spans="1:6">
      <c r="A561" s="218" t="s">
        <v>1148</v>
      </c>
      <c r="B561" s="209">
        <v>1275</v>
      </c>
      <c r="C561" s="210"/>
      <c r="D561" s="211">
        <f t="shared" si="8"/>
        <v>1275</v>
      </c>
      <c r="E561" s="212" t="s">
        <v>1151</v>
      </c>
      <c r="F561" s="213" t="s">
        <v>1152</v>
      </c>
    </row>
    <row r="562" s="132" customFormat="1" customHeight="1" spans="1:6">
      <c r="A562" s="219" t="s">
        <v>1148</v>
      </c>
      <c r="B562" s="215">
        <v>517</v>
      </c>
      <c r="C562" s="164"/>
      <c r="D562" s="216">
        <f t="shared" si="8"/>
        <v>517</v>
      </c>
      <c r="E562" s="165" t="s">
        <v>1153</v>
      </c>
      <c r="F562" s="217" t="s">
        <v>1154</v>
      </c>
    </row>
    <row r="563" s="132" customFormat="1" customHeight="1" spans="1:6">
      <c r="A563" s="214" t="s">
        <v>1155</v>
      </c>
      <c r="B563" s="215">
        <v>107.9</v>
      </c>
      <c r="C563" s="164"/>
      <c r="D563" s="216">
        <f t="shared" si="8"/>
        <v>107.9</v>
      </c>
      <c r="E563" s="165" t="s">
        <v>1156</v>
      </c>
      <c r="F563" s="217" t="s">
        <v>1157</v>
      </c>
    </row>
    <row r="564" customHeight="1" spans="1:6">
      <c r="A564" s="111"/>
      <c r="B564" s="128"/>
      <c r="C564" s="128"/>
      <c r="D564" s="128"/>
      <c r="E564" s="109"/>
      <c r="F564" s="109"/>
    </row>
    <row r="565" customHeight="1" spans="1:6">
      <c r="A565" s="111"/>
      <c r="B565" s="128"/>
      <c r="C565" s="128"/>
      <c r="D565" s="128"/>
      <c r="E565" s="109"/>
      <c r="F565" s="109"/>
    </row>
    <row r="566" customHeight="1" spans="1:6">
      <c r="A566" s="111"/>
      <c r="B566" s="128"/>
      <c r="C566" s="128"/>
      <c r="D566" s="128"/>
      <c r="E566" s="109"/>
      <c r="F566" s="109"/>
    </row>
    <row r="567" customHeight="1" spans="1:6">
      <c r="A567" s="111"/>
      <c r="B567" s="128"/>
      <c r="C567" s="128"/>
      <c r="D567" s="128"/>
      <c r="E567" s="109"/>
      <c r="F567" s="109"/>
    </row>
    <row r="568" customHeight="1" spans="1:6">
      <c r="A568" s="111"/>
      <c r="B568" s="128"/>
      <c r="C568" s="128"/>
      <c r="D568" s="128"/>
      <c r="E568" s="109"/>
      <c r="F568" s="109"/>
    </row>
    <row r="569" customHeight="1" spans="1:6">
      <c r="A569" s="111"/>
      <c r="B569" s="128"/>
      <c r="C569" s="128"/>
      <c r="D569" s="128"/>
      <c r="E569" s="109"/>
      <c r="F569" s="109"/>
    </row>
    <row r="570" customHeight="1" spans="1:6">
      <c r="A570" s="111"/>
      <c r="B570" s="128"/>
      <c r="C570" s="128"/>
      <c r="D570" s="128"/>
      <c r="E570" s="109"/>
      <c r="F570" s="109"/>
    </row>
    <row r="571" customHeight="1" spans="1:6">
      <c r="A571" s="111"/>
      <c r="B571" s="128"/>
      <c r="C571" s="128"/>
      <c r="D571" s="128"/>
      <c r="E571" s="109"/>
      <c r="F571" s="109"/>
    </row>
    <row r="572" customHeight="1" spans="1:6">
      <c r="A572" s="111"/>
      <c r="B572" s="128"/>
      <c r="C572" s="128"/>
      <c r="D572" s="128"/>
      <c r="E572" s="109"/>
      <c r="F572" s="109"/>
    </row>
    <row r="573" customHeight="1" spans="1:6">
      <c r="A573" s="111"/>
      <c r="B573" s="128"/>
      <c r="C573" s="128"/>
      <c r="D573" s="128"/>
      <c r="E573" s="109"/>
      <c r="F573" s="109"/>
    </row>
  </sheetData>
  <sheetProtection formatCells="0" formatColumns="0" formatRows="0" insertRows="0" insertColumns="0" insertHyperlinks="0" deleteColumns="0" deleteRows="0" sort="0" autoFilter="0" pivotTables="0"/>
  <printOptions horizontalCentered="1"/>
  <pageMargins left="0" right="0" top="0.236220472440945" bottom="0.31496062992126" header="0.826771653543307" footer="0.196850393700787"/>
  <pageSetup paperSize="9" scale="74" orientation="landscape"/>
  <headerFooter alignWithMargins="0">
    <oddFooter>&amp;C第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R524"/>
  <sheetViews>
    <sheetView showZeros="0" workbookViewId="0">
      <pane xSplit="4" ySplit="8" topLeftCell="E9" activePane="bottomRight" state="frozen"/>
      <selection/>
      <selection pane="topRight"/>
      <selection pane="bottomLeft"/>
      <selection pane="bottomRight" activeCell="E16" sqref="E16"/>
    </sheetView>
  </sheetViews>
  <sheetFormatPr defaultColWidth="9" defaultRowHeight="27.95" customHeight="1"/>
  <cols>
    <col min="1" max="1" width="37" style="54" customWidth="1"/>
    <col min="2" max="2" width="17.875" style="55" customWidth="1"/>
    <col min="3" max="3" width="13.375" style="56" customWidth="1"/>
    <col min="4" max="4" width="15.5" style="55" customWidth="1"/>
    <col min="5" max="5" width="40.5" style="57" customWidth="1"/>
    <col min="6" max="6" width="15.125" style="58" customWidth="1"/>
    <col min="7" max="7" width="32.625" style="59" customWidth="1"/>
    <col min="8" max="18" width="9" style="59"/>
    <col min="19" max="16384" width="9" style="60"/>
  </cols>
  <sheetData>
    <row r="1" ht="37.5" customHeight="1" spans="1:6">
      <c r="A1" s="61" t="s">
        <v>852</v>
      </c>
      <c r="B1" s="62" t="s">
        <v>853</v>
      </c>
      <c r="C1" s="63" t="s">
        <v>854</v>
      </c>
      <c r="D1" s="62" t="s">
        <v>855</v>
      </c>
      <c r="E1" s="64" t="s">
        <v>856</v>
      </c>
      <c r="F1" s="65" t="s">
        <v>857</v>
      </c>
    </row>
    <row r="2" customHeight="1" spans="1:6">
      <c r="A2" s="61" t="s">
        <v>1158</v>
      </c>
      <c r="B2" s="66">
        <f>B3+B59+B75+B113+B141+B162+B229+B284+B321+B340+B386+B404+B426+B438+B454+B457+B473+B486+B521+B502</f>
        <v>12520.68</v>
      </c>
      <c r="C2" s="66">
        <f>C3+C59+C75+C113+C141+C162+C229+C284+C321+C340+C386+C404+C426+C438+C454+C457+C473+C486+C521+C502</f>
        <v>0</v>
      </c>
      <c r="D2" s="66">
        <f t="shared" ref="D2:D69" si="0">B2-C2</f>
        <v>12520.68</v>
      </c>
      <c r="E2" s="67"/>
      <c r="F2" s="68"/>
    </row>
    <row r="3" customHeight="1" spans="1:6">
      <c r="A3" s="69" t="s">
        <v>859</v>
      </c>
      <c r="B3" s="70">
        <f>B4+B7+B10+B15+B18+B21+B24+B27+B32+B35+B38+B41+B44+B47+B50+B53+B56</f>
        <v>22</v>
      </c>
      <c r="C3" s="71">
        <f>C4+C7+C10+C15+C18+C21+C24+C27+C32+C35+C38+C41+C44+C47+C50+C53+C56</f>
        <v>0</v>
      </c>
      <c r="D3" s="66">
        <f t="shared" si="0"/>
        <v>22</v>
      </c>
      <c r="E3" s="72"/>
      <c r="F3" s="65"/>
    </row>
    <row r="4" customHeight="1" spans="1:6">
      <c r="A4" s="73" t="s">
        <v>860</v>
      </c>
      <c r="B4" s="74">
        <f>SUM(B5:B6)</f>
        <v>0</v>
      </c>
      <c r="C4" s="75">
        <f>SUM(C5:C6)</f>
        <v>0</v>
      </c>
      <c r="D4" s="66">
        <f t="shared" si="0"/>
        <v>0</v>
      </c>
      <c r="E4" s="64"/>
      <c r="F4" s="65"/>
    </row>
    <row r="5" customHeight="1" spans="1:6">
      <c r="A5" s="61"/>
      <c r="B5" s="76"/>
      <c r="C5" s="75"/>
      <c r="D5" s="66">
        <f t="shared" si="0"/>
        <v>0</v>
      </c>
      <c r="E5" s="77"/>
      <c r="F5" s="68"/>
    </row>
    <row r="6" customHeight="1" spans="1:6">
      <c r="A6" s="61"/>
      <c r="B6" s="76"/>
      <c r="C6" s="75"/>
      <c r="D6" s="66">
        <f t="shared" si="0"/>
        <v>0</v>
      </c>
      <c r="E6" s="77"/>
      <c r="F6" s="65"/>
    </row>
    <row r="7" customHeight="1" spans="1:6">
      <c r="A7" s="73" t="s">
        <v>861</v>
      </c>
      <c r="B7" s="66">
        <f>SUM(B8:B9)</f>
        <v>0</v>
      </c>
      <c r="C7" s="71">
        <f>SUM(C8:C9)</f>
        <v>0</v>
      </c>
      <c r="D7" s="66">
        <f t="shared" si="0"/>
        <v>0</v>
      </c>
      <c r="E7" s="64"/>
      <c r="F7" s="65"/>
    </row>
    <row r="8" customHeight="1" spans="1:6">
      <c r="A8" s="61"/>
      <c r="B8" s="76"/>
      <c r="C8" s="75"/>
      <c r="D8" s="66">
        <f t="shared" si="0"/>
        <v>0</v>
      </c>
      <c r="E8" s="77"/>
      <c r="F8" s="65"/>
    </row>
    <row r="9" customHeight="1" spans="1:6">
      <c r="A9" s="61"/>
      <c r="B9" s="76"/>
      <c r="C9" s="75"/>
      <c r="D9" s="66">
        <f t="shared" si="0"/>
        <v>0</v>
      </c>
      <c r="E9" s="77"/>
      <c r="F9" s="65"/>
    </row>
    <row r="10" customHeight="1" spans="1:6">
      <c r="A10" s="73" t="s">
        <v>862</v>
      </c>
      <c r="B10" s="76">
        <f>SUM(B11:B14)</f>
        <v>15</v>
      </c>
      <c r="C10" s="75">
        <f>SUM(C11:C14)</f>
        <v>0</v>
      </c>
      <c r="D10" s="66">
        <f t="shared" si="0"/>
        <v>15</v>
      </c>
      <c r="E10" s="78"/>
      <c r="F10" s="79"/>
    </row>
    <row r="11" customHeight="1" spans="1:6">
      <c r="A11" s="80" t="s">
        <v>1159</v>
      </c>
      <c r="B11" s="81">
        <v>15</v>
      </c>
      <c r="C11" s="82"/>
      <c r="D11" s="83">
        <f t="shared" si="0"/>
        <v>15</v>
      </c>
      <c r="E11" s="80" t="s">
        <v>864</v>
      </c>
      <c r="F11" s="84" t="s">
        <v>865</v>
      </c>
    </row>
    <row r="12" customHeight="1" spans="1:6">
      <c r="A12" s="80"/>
      <c r="B12" s="81"/>
      <c r="C12" s="82"/>
      <c r="D12" s="83"/>
      <c r="E12" s="85"/>
      <c r="F12" s="84"/>
    </row>
    <row r="13" customHeight="1" spans="1:6">
      <c r="A13" s="80"/>
      <c r="B13" s="81"/>
      <c r="C13" s="82"/>
      <c r="D13" s="83"/>
      <c r="E13" s="85"/>
      <c r="F13" s="84"/>
    </row>
    <row r="14" customHeight="1" spans="1:6">
      <c r="A14" s="61"/>
      <c r="B14" s="76"/>
      <c r="C14" s="75"/>
      <c r="D14" s="66">
        <f t="shared" si="0"/>
        <v>0</v>
      </c>
      <c r="F14" s="79"/>
    </row>
    <row r="15" customHeight="1" spans="1:6">
      <c r="A15" s="73" t="s">
        <v>867</v>
      </c>
      <c r="B15" s="76">
        <f>SUM(B16:B17)</f>
        <v>0</v>
      </c>
      <c r="C15" s="75">
        <f>SUM(C16:C17)</f>
        <v>0</v>
      </c>
      <c r="D15" s="66">
        <f t="shared" si="0"/>
        <v>0</v>
      </c>
      <c r="E15" s="78"/>
      <c r="F15" s="79"/>
    </row>
    <row r="16" customHeight="1" spans="1:6">
      <c r="A16" s="61"/>
      <c r="B16" s="76"/>
      <c r="C16" s="75"/>
      <c r="D16" s="66">
        <f t="shared" si="0"/>
        <v>0</v>
      </c>
      <c r="E16" s="77"/>
      <c r="F16" s="68"/>
    </row>
    <row r="17" customHeight="1" spans="1:6">
      <c r="A17" s="61"/>
      <c r="B17" s="76"/>
      <c r="C17" s="75"/>
      <c r="D17" s="66">
        <f t="shared" si="0"/>
        <v>0</v>
      </c>
      <c r="E17" s="77"/>
      <c r="F17" s="79"/>
    </row>
    <row r="18" customHeight="1" spans="1:6">
      <c r="A18" s="73" t="s">
        <v>868</v>
      </c>
      <c r="B18" s="76">
        <f>SUM(B19:B20)</f>
        <v>0</v>
      </c>
      <c r="C18" s="75">
        <f>SUM(C19:C20)</f>
        <v>0</v>
      </c>
      <c r="D18" s="66">
        <f t="shared" si="0"/>
        <v>0</v>
      </c>
      <c r="E18" s="78"/>
      <c r="F18" s="79"/>
    </row>
    <row r="19" customHeight="1" spans="1:6">
      <c r="A19" s="61"/>
      <c r="B19" s="76"/>
      <c r="C19" s="75"/>
      <c r="D19" s="66">
        <f t="shared" si="0"/>
        <v>0</v>
      </c>
      <c r="E19" s="78"/>
      <c r="F19" s="79"/>
    </row>
    <row r="20" customHeight="1" spans="1:6">
      <c r="A20" s="61"/>
      <c r="B20" s="76"/>
      <c r="C20" s="75"/>
      <c r="D20" s="66">
        <f t="shared" si="0"/>
        <v>0</v>
      </c>
      <c r="E20" s="77"/>
      <c r="F20" s="79"/>
    </row>
    <row r="21" customHeight="1" spans="1:6">
      <c r="A21" s="73" t="s">
        <v>869</v>
      </c>
      <c r="B21" s="76">
        <f>SUM(B22:B23)</f>
        <v>0</v>
      </c>
      <c r="C21" s="75">
        <f>SUM(C22:C23)</f>
        <v>0</v>
      </c>
      <c r="D21" s="66">
        <f t="shared" si="0"/>
        <v>0</v>
      </c>
      <c r="E21" s="77"/>
      <c r="F21" s="68"/>
    </row>
    <row r="22" customHeight="1" spans="1:6">
      <c r="A22" s="61"/>
      <c r="B22" s="66"/>
      <c r="C22" s="71"/>
      <c r="D22" s="66">
        <f t="shared" si="0"/>
        <v>0</v>
      </c>
      <c r="E22" s="86"/>
      <c r="F22" s="87"/>
    </row>
    <row r="23" customHeight="1" spans="1:6">
      <c r="A23" s="61"/>
      <c r="B23" s="76"/>
      <c r="C23" s="75"/>
      <c r="D23" s="66">
        <f t="shared" si="0"/>
        <v>0</v>
      </c>
      <c r="E23" s="77"/>
      <c r="F23" s="68"/>
    </row>
    <row r="24" customHeight="1" spans="1:6">
      <c r="A24" s="73" t="s">
        <v>870</v>
      </c>
      <c r="B24" s="76">
        <f>SUM(B25:B26)</f>
        <v>0</v>
      </c>
      <c r="C24" s="75">
        <f>SUM(C25:C26)</f>
        <v>0</v>
      </c>
      <c r="D24" s="66">
        <f t="shared" si="0"/>
        <v>0</v>
      </c>
      <c r="E24" s="77"/>
      <c r="F24" s="68"/>
    </row>
    <row r="25" customHeight="1" spans="1:6">
      <c r="A25" s="61"/>
      <c r="B25" s="76"/>
      <c r="C25" s="75"/>
      <c r="D25" s="66">
        <f t="shared" si="0"/>
        <v>0</v>
      </c>
      <c r="E25" s="77"/>
      <c r="F25" s="68"/>
    </row>
    <row r="26" customHeight="1" spans="1:6">
      <c r="A26" s="61"/>
      <c r="B26" s="76"/>
      <c r="C26" s="75"/>
      <c r="D26" s="66">
        <f t="shared" si="0"/>
        <v>0</v>
      </c>
      <c r="E26" s="77"/>
      <c r="F26" s="68"/>
    </row>
    <row r="27" customHeight="1" spans="1:6">
      <c r="A27" s="73" t="s">
        <v>871</v>
      </c>
      <c r="B27" s="76">
        <f>SUM(B28:B31)</f>
        <v>7</v>
      </c>
      <c r="C27" s="75">
        <f>SUM(C28:C31)</f>
        <v>0</v>
      </c>
      <c r="D27" s="66">
        <f t="shared" si="0"/>
        <v>7</v>
      </c>
      <c r="E27" s="77"/>
      <c r="F27" s="68"/>
    </row>
    <row r="28" customHeight="1" spans="1:6">
      <c r="A28" s="88" t="s">
        <v>1160</v>
      </c>
      <c r="B28" s="89">
        <v>7</v>
      </c>
      <c r="C28" s="90"/>
      <c r="D28" s="83">
        <f t="shared" si="0"/>
        <v>7</v>
      </c>
      <c r="E28" s="91" t="s">
        <v>1161</v>
      </c>
      <c r="F28" s="84" t="s">
        <v>1162</v>
      </c>
    </row>
    <row r="29" customHeight="1" spans="1:6">
      <c r="A29" s="88"/>
      <c r="B29" s="89"/>
      <c r="C29" s="90"/>
      <c r="D29" s="83"/>
      <c r="E29" s="91"/>
      <c r="F29" s="84"/>
    </row>
    <row r="30" customHeight="1" spans="1:6">
      <c r="A30" s="88"/>
      <c r="B30" s="89"/>
      <c r="C30" s="90"/>
      <c r="D30" s="83"/>
      <c r="E30" s="91"/>
      <c r="F30" s="84"/>
    </row>
    <row r="31" customHeight="1" spans="1:6">
      <c r="A31" s="61"/>
      <c r="B31" s="76"/>
      <c r="C31" s="75"/>
      <c r="D31" s="66">
        <f t="shared" si="0"/>
        <v>0</v>
      </c>
      <c r="E31" s="77"/>
      <c r="F31" s="68"/>
    </row>
    <row r="32" customHeight="1" spans="1:6">
      <c r="A32" s="73" t="s">
        <v>872</v>
      </c>
      <c r="B32" s="76">
        <f>SUM(B33:B34)</f>
        <v>0</v>
      </c>
      <c r="C32" s="75">
        <f>SUM(C33:C34)</f>
        <v>0</v>
      </c>
      <c r="D32" s="66">
        <f t="shared" si="0"/>
        <v>0</v>
      </c>
      <c r="E32" s="77"/>
      <c r="F32" s="68"/>
    </row>
    <row r="33" customHeight="1" spans="1:6">
      <c r="A33" s="61"/>
      <c r="B33" s="76"/>
      <c r="C33" s="75"/>
      <c r="D33" s="66">
        <f t="shared" si="0"/>
        <v>0</v>
      </c>
      <c r="E33" s="77"/>
      <c r="F33" s="68"/>
    </row>
    <row r="34" customHeight="1" spans="1:6">
      <c r="A34" s="61"/>
      <c r="B34" s="76"/>
      <c r="C34" s="75"/>
      <c r="D34" s="66">
        <f t="shared" si="0"/>
        <v>0</v>
      </c>
      <c r="E34" s="77"/>
      <c r="F34" s="68"/>
    </row>
    <row r="35" customHeight="1" spans="1:6">
      <c r="A35" s="73" t="s">
        <v>873</v>
      </c>
      <c r="B35" s="76">
        <f>SUM(B36:B37)</f>
        <v>0</v>
      </c>
      <c r="C35" s="75">
        <f>SUM(C36:C37)</f>
        <v>0</v>
      </c>
      <c r="D35" s="66">
        <f t="shared" si="0"/>
        <v>0</v>
      </c>
      <c r="E35" s="77"/>
      <c r="F35" s="68"/>
    </row>
    <row r="36" customHeight="1" spans="1:6">
      <c r="A36" s="61"/>
      <c r="B36" s="76"/>
      <c r="C36" s="75"/>
      <c r="D36" s="66">
        <f t="shared" si="0"/>
        <v>0</v>
      </c>
      <c r="E36" s="77"/>
      <c r="F36" s="68"/>
    </row>
    <row r="37" customHeight="1" spans="1:6">
      <c r="A37" s="61"/>
      <c r="B37" s="76"/>
      <c r="C37" s="75"/>
      <c r="D37" s="66">
        <f t="shared" si="0"/>
        <v>0</v>
      </c>
      <c r="E37" s="77"/>
      <c r="F37" s="68"/>
    </row>
    <row r="38" customHeight="1" spans="1:6">
      <c r="A38" s="73" t="s">
        <v>874</v>
      </c>
      <c r="B38" s="76">
        <f>SUM(B39:B40)</f>
        <v>0</v>
      </c>
      <c r="C38" s="75">
        <f>SUM(C39:C40)</f>
        <v>0</v>
      </c>
      <c r="D38" s="66">
        <f t="shared" si="0"/>
        <v>0</v>
      </c>
      <c r="E38" s="77"/>
      <c r="F38" s="68"/>
    </row>
    <row r="39" customHeight="1" spans="1:6">
      <c r="A39" s="61"/>
      <c r="B39" s="76"/>
      <c r="C39" s="75"/>
      <c r="D39" s="66">
        <f t="shared" si="0"/>
        <v>0</v>
      </c>
      <c r="E39" s="77"/>
      <c r="F39" s="68"/>
    </row>
    <row r="40" customHeight="1" spans="1:6">
      <c r="A40" s="61"/>
      <c r="B40" s="76"/>
      <c r="C40" s="75"/>
      <c r="D40" s="66">
        <f t="shared" si="0"/>
        <v>0</v>
      </c>
      <c r="E40" s="77"/>
      <c r="F40" s="68"/>
    </row>
    <row r="41" customHeight="1" spans="1:6">
      <c r="A41" s="73" t="s">
        <v>875</v>
      </c>
      <c r="B41" s="76">
        <f>SUM(B42:B43)</f>
        <v>0</v>
      </c>
      <c r="C41" s="75">
        <f>SUM(C42:C43)</f>
        <v>0</v>
      </c>
      <c r="D41" s="66">
        <f t="shared" si="0"/>
        <v>0</v>
      </c>
      <c r="E41" s="77"/>
      <c r="F41" s="68"/>
    </row>
    <row r="42" customHeight="1" spans="1:6">
      <c r="A42" s="61"/>
      <c r="B42" s="76"/>
      <c r="C42" s="75"/>
      <c r="D42" s="66">
        <f t="shared" si="0"/>
        <v>0</v>
      </c>
      <c r="E42" s="77"/>
      <c r="F42" s="68"/>
    </row>
    <row r="43" customHeight="1" spans="1:6">
      <c r="A43" s="61"/>
      <c r="B43" s="76"/>
      <c r="C43" s="75"/>
      <c r="D43" s="66">
        <f t="shared" si="0"/>
        <v>0</v>
      </c>
      <c r="E43" s="77"/>
      <c r="F43" s="68"/>
    </row>
    <row r="44" customHeight="1" spans="1:6">
      <c r="A44" s="73" t="s">
        <v>876</v>
      </c>
      <c r="B44" s="76">
        <f>SUM(B45:B46)</f>
        <v>0</v>
      </c>
      <c r="C44" s="75">
        <f>SUM(C45:C46)</f>
        <v>0</v>
      </c>
      <c r="D44" s="66">
        <f t="shared" si="0"/>
        <v>0</v>
      </c>
      <c r="E44" s="77"/>
      <c r="F44" s="68"/>
    </row>
    <row r="45" customHeight="1" spans="1:6">
      <c r="A45" s="61"/>
      <c r="B45" s="76"/>
      <c r="C45" s="75"/>
      <c r="D45" s="66">
        <f t="shared" si="0"/>
        <v>0</v>
      </c>
      <c r="E45" s="77"/>
      <c r="F45" s="68"/>
    </row>
    <row r="46" customHeight="1" spans="1:6">
      <c r="A46" s="61"/>
      <c r="B46" s="76"/>
      <c r="C46" s="75"/>
      <c r="D46" s="66">
        <f t="shared" si="0"/>
        <v>0</v>
      </c>
      <c r="E46" s="77"/>
      <c r="F46" s="68"/>
    </row>
    <row r="47" customHeight="1" spans="1:6">
      <c r="A47" s="73" t="s">
        <v>877</v>
      </c>
      <c r="B47" s="76">
        <f>SUM(B48:B49)</f>
        <v>0</v>
      </c>
      <c r="C47" s="75">
        <f>SUM(C48:C49)</f>
        <v>0</v>
      </c>
      <c r="D47" s="66">
        <f t="shared" si="0"/>
        <v>0</v>
      </c>
      <c r="E47" s="77"/>
      <c r="F47" s="68"/>
    </row>
    <row r="48" customHeight="1" spans="1:6">
      <c r="A48" s="61"/>
      <c r="B48" s="76"/>
      <c r="C48" s="75"/>
      <c r="D48" s="66">
        <f t="shared" si="0"/>
        <v>0</v>
      </c>
      <c r="E48" s="77"/>
      <c r="F48" s="68"/>
    </row>
    <row r="49" customHeight="1" spans="1:6">
      <c r="A49" s="61"/>
      <c r="B49" s="76"/>
      <c r="C49" s="75"/>
      <c r="D49" s="66">
        <f t="shared" si="0"/>
        <v>0</v>
      </c>
      <c r="E49" s="77"/>
      <c r="F49" s="68"/>
    </row>
    <row r="50" customHeight="1" spans="1:6">
      <c r="A50" s="73" t="s">
        <v>878</v>
      </c>
      <c r="B50" s="76">
        <f>SUM(B51:B52)</f>
        <v>0</v>
      </c>
      <c r="C50" s="75">
        <f>SUM(C51:C52)</f>
        <v>0</v>
      </c>
      <c r="D50" s="66">
        <f t="shared" si="0"/>
        <v>0</v>
      </c>
      <c r="E50" s="77"/>
      <c r="F50" s="68"/>
    </row>
    <row r="51" customHeight="1" spans="1:6">
      <c r="A51" s="61"/>
      <c r="B51" s="76"/>
      <c r="C51" s="75"/>
      <c r="D51" s="66">
        <f t="shared" si="0"/>
        <v>0</v>
      </c>
      <c r="E51" s="77"/>
      <c r="F51" s="68"/>
    </row>
    <row r="52" customHeight="1" spans="1:6">
      <c r="A52" s="61"/>
      <c r="B52" s="76"/>
      <c r="C52" s="75"/>
      <c r="D52" s="66">
        <f t="shared" si="0"/>
        <v>0</v>
      </c>
      <c r="E52" s="77"/>
      <c r="F52" s="68"/>
    </row>
    <row r="53" customHeight="1" spans="1:6">
      <c r="A53" s="73" t="s">
        <v>879</v>
      </c>
      <c r="B53" s="76">
        <f>SUM(B54:B55)</f>
        <v>0</v>
      </c>
      <c r="C53" s="75">
        <f>SUM(C54:C55)</f>
        <v>0</v>
      </c>
      <c r="D53" s="66">
        <f t="shared" si="0"/>
        <v>0</v>
      </c>
      <c r="E53" s="77"/>
      <c r="F53" s="68"/>
    </row>
    <row r="54" customHeight="1" spans="1:6">
      <c r="A54" s="61"/>
      <c r="B54" s="76"/>
      <c r="C54" s="75"/>
      <c r="D54" s="66">
        <f t="shared" si="0"/>
        <v>0</v>
      </c>
      <c r="E54" s="77"/>
      <c r="F54" s="68"/>
    </row>
    <row r="55" customHeight="1" spans="1:6">
      <c r="A55" s="61"/>
      <c r="B55" s="76"/>
      <c r="C55" s="75"/>
      <c r="D55" s="66">
        <f t="shared" si="0"/>
        <v>0</v>
      </c>
      <c r="E55" s="77"/>
      <c r="F55" s="68"/>
    </row>
    <row r="56" customHeight="1" spans="1:6">
      <c r="A56" s="73" t="s">
        <v>880</v>
      </c>
      <c r="B56" s="76">
        <f>SUM(B57:B58)</f>
        <v>0</v>
      </c>
      <c r="C56" s="75">
        <f>SUM(C57:C58)</f>
        <v>0</v>
      </c>
      <c r="D56" s="66">
        <f t="shared" si="0"/>
        <v>0</v>
      </c>
      <c r="E56" s="77"/>
      <c r="F56" s="68"/>
    </row>
    <row r="57" customHeight="1" spans="1:6">
      <c r="A57" s="61"/>
      <c r="B57" s="76"/>
      <c r="C57" s="75"/>
      <c r="D57" s="66">
        <f t="shared" si="0"/>
        <v>0</v>
      </c>
      <c r="E57" s="77"/>
      <c r="F57" s="68"/>
    </row>
    <row r="58" customHeight="1" spans="1:6">
      <c r="A58" s="61"/>
      <c r="B58" s="76"/>
      <c r="C58" s="75"/>
      <c r="D58" s="66">
        <f t="shared" si="0"/>
        <v>0</v>
      </c>
      <c r="E58" s="78"/>
      <c r="F58" s="79"/>
    </row>
    <row r="59" customHeight="1" spans="1:6">
      <c r="A59" s="69" t="s">
        <v>881</v>
      </c>
      <c r="B59" s="76">
        <f>B60+B63+B66+B69+B72</f>
        <v>0</v>
      </c>
      <c r="C59" s="75">
        <f>C60+C63+C66+C69+C72</f>
        <v>0</v>
      </c>
      <c r="D59" s="66">
        <f t="shared" si="0"/>
        <v>0</v>
      </c>
      <c r="E59" s="77"/>
      <c r="F59" s="68"/>
    </row>
    <row r="60" customHeight="1" spans="1:6">
      <c r="A60" s="73" t="s">
        <v>882</v>
      </c>
      <c r="B60" s="76">
        <f>SUM(B61:B62)</f>
        <v>0</v>
      </c>
      <c r="C60" s="75">
        <f>SUM(C61:C62)</f>
        <v>0</v>
      </c>
      <c r="D60" s="66">
        <f t="shared" si="0"/>
        <v>0</v>
      </c>
      <c r="E60" s="77"/>
      <c r="F60" s="68"/>
    </row>
    <row r="61" customHeight="1" spans="1:6">
      <c r="A61" s="61"/>
      <c r="B61" s="66"/>
      <c r="C61" s="71"/>
      <c r="D61" s="66">
        <f t="shared" si="0"/>
        <v>0</v>
      </c>
      <c r="E61" s="86"/>
      <c r="F61" s="87"/>
    </row>
    <row r="62" customHeight="1" spans="1:6">
      <c r="A62" s="61"/>
      <c r="B62" s="76"/>
      <c r="C62" s="75"/>
      <c r="D62" s="66">
        <f t="shared" si="0"/>
        <v>0</v>
      </c>
      <c r="E62" s="77"/>
      <c r="F62" s="68"/>
    </row>
    <row r="63" customHeight="1" spans="1:6">
      <c r="A63" s="73" t="s">
        <v>886</v>
      </c>
      <c r="B63" s="76">
        <f>SUM(B64:B65)</f>
        <v>0</v>
      </c>
      <c r="C63" s="75">
        <f>SUM(C64:C65)</f>
        <v>0</v>
      </c>
      <c r="D63" s="66">
        <f t="shared" si="0"/>
        <v>0</v>
      </c>
      <c r="E63" s="77"/>
      <c r="F63" s="68"/>
    </row>
    <row r="64" customHeight="1" spans="1:6">
      <c r="A64" s="61"/>
      <c r="B64" s="76"/>
      <c r="C64" s="75"/>
      <c r="D64" s="66">
        <f t="shared" si="0"/>
        <v>0</v>
      </c>
      <c r="E64" s="77"/>
      <c r="F64" s="68"/>
    </row>
    <row r="65" customHeight="1" spans="1:6">
      <c r="A65" s="61"/>
      <c r="B65" s="76"/>
      <c r="C65" s="75"/>
      <c r="D65" s="66">
        <f t="shared" si="0"/>
        <v>0</v>
      </c>
      <c r="E65" s="77"/>
      <c r="F65" s="68"/>
    </row>
    <row r="66" customHeight="1" spans="1:6">
      <c r="A66" s="73" t="s">
        <v>889</v>
      </c>
      <c r="B66" s="76">
        <f>SUM(B67:B68)</f>
        <v>0</v>
      </c>
      <c r="C66" s="75">
        <f>SUM(C67:C68)</f>
        <v>0</v>
      </c>
      <c r="D66" s="66">
        <f t="shared" si="0"/>
        <v>0</v>
      </c>
      <c r="F66" s="68"/>
    </row>
    <row r="67" customHeight="1" spans="1:6">
      <c r="A67" s="61"/>
      <c r="B67" s="76"/>
      <c r="C67" s="75"/>
      <c r="D67" s="66">
        <f t="shared" si="0"/>
        <v>0</v>
      </c>
      <c r="E67" s="77"/>
      <c r="F67" s="68"/>
    </row>
    <row r="68" customHeight="1" spans="1:6">
      <c r="A68" s="61"/>
      <c r="B68" s="76"/>
      <c r="C68" s="75"/>
      <c r="D68" s="66">
        <f t="shared" si="0"/>
        <v>0</v>
      </c>
      <c r="E68" s="77"/>
      <c r="F68" s="68"/>
    </row>
    <row r="69" customHeight="1" spans="1:6">
      <c r="A69" s="73" t="s">
        <v>892</v>
      </c>
      <c r="B69" s="76">
        <f>SUM(B70:B71)</f>
        <v>0</v>
      </c>
      <c r="C69" s="75">
        <f>SUM(C70:C71)</f>
        <v>0</v>
      </c>
      <c r="D69" s="66">
        <f t="shared" si="0"/>
        <v>0</v>
      </c>
      <c r="E69" s="77"/>
      <c r="F69" s="68"/>
    </row>
    <row r="70" customHeight="1" spans="1:6">
      <c r="A70" s="61"/>
      <c r="B70" s="76"/>
      <c r="C70" s="75"/>
      <c r="D70" s="66">
        <f t="shared" ref="D70:D137" si="1">B70-C70</f>
        <v>0</v>
      </c>
      <c r="E70" s="77"/>
      <c r="F70" s="68"/>
    </row>
    <row r="71" customHeight="1" spans="1:6">
      <c r="A71" s="61"/>
      <c r="B71" s="76"/>
      <c r="C71" s="75"/>
      <c r="D71" s="66">
        <f t="shared" si="1"/>
        <v>0</v>
      </c>
      <c r="E71" s="77"/>
      <c r="F71" s="68"/>
    </row>
    <row r="72" customHeight="1" spans="1:6">
      <c r="A72" s="73" t="s">
        <v>895</v>
      </c>
      <c r="B72" s="76">
        <f>SUM(B73:B74)</f>
        <v>0</v>
      </c>
      <c r="C72" s="75">
        <f>SUM(C73:C74)</f>
        <v>0</v>
      </c>
      <c r="D72" s="66">
        <f t="shared" si="1"/>
        <v>0</v>
      </c>
      <c r="E72" s="77"/>
      <c r="F72" s="68"/>
    </row>
    <row r="73" customHeight="1" spans="1:6">
      <c r="A73" s="61"/>
      <c r="B73" s="66"/>
      <c r="C73" s="71"/>
      <c r="D73" s="66">
        <f t="shared" si="1"/>
        <v>0</v>
      </c>
      <c r="E73" s="86"/>
      <c r="F73" s="68"/>
    </row>
    <row r="74" customHeight="1" spans="1:6">
      <c r="A74" s="61"/>
      <c r="B74" s="66"/>
      <c r="C74" s="71"/>
      <c r="D74" s="66">
        <f t="shared" si="1"/>
        <v>0</v>
      </c>
      <c r="E74" s="77"/>
      <c r="F74" s="68"/>
    </row>
    <row r="75" customHeight="1" spans="1:6">
      <c r="A75" s="69" t="s">
        <v>896</v>
      </c>
      <c r="B75" s="66">
        <f>B76+B79+B91+B97+B100+B104+B107+B110</f>
        <v>2847.43</v>
      </c>
      <c r="C75" s="71">
        <f>C76+C79+C91+C97+C100+C104+C107+C110</f>
        <v>0</v>
      </c>
      <c r="D75" s="66">
        <f t="shared" si="1"/>
        <v>2847.43</v>
      </c>
      <c r="E75" s="77"/>
      <c r="F75" s="68"/>
    </row>
    <row r="76" customHeight="1" spans="1:6">
      <c r="A76" s="73" t="s">
        <v>897</v>
      </c>
      <c r="B76" s="66">
        <f>SUM(B77:B78)</f>
        <v>0</v>
      </c>
      <c r="C76" s="71">
        <f>SUM(C77:C78)</f>
        <v>0</v>
      </c>
      <c r="D76" s="66">
        <f t="shared" si="1"/>
        <v>0</v>
      </c>
      <c r="E76" s="86"/>
      <c r="F76" s="87"/>
    </row>
    <row r="77" customHeight="1" spans="1:6">
      <c r="A77" s="61"/>
      <c r="B77" s="76"/>
      <c r="C77" s="75"/>
      <c r="D77" s="66">
        <f t="shared" si="1"/>
        <v>0</v>
      </c>
      <c r="E77" s="92"/>
      <c r="F77" s="68"/>
    </row>
    <row r="78" customHeight="1" spans="1:6">
      <c r="A78" s="61"/>
      <c r="B78" s="76"/>
      <c r="C78" s="75"/>
      <c r="D78" s="66">
        <f t="shared" si="1"/>
        <v>0</v>
      </c>
      <c r="E78" s="92"/>
      <c r="F78" s="93"/>
    </row>
    <row r="79" customHeight="1" spans="1:6">
      <c r="A79" s="73" t="s">
        <v>898</v>
      </c>
      <c r="B79" s="76">
        <f>SUM(B80:B90)</f>
        <v>2812.43</v>
      </c>
      <c r="C79" s="75">
        <f>SUM(C80:C90)</f>
        <v>0</v>
      </c>
      <c r="D79" s="66">
        <f t="shared" si="1"/>
        <v>2812.43</v>
      </c>
      <c r="E79" s="92"/>
      <c r="F79" s="93"/>
    </row>
    <row r="80" customHeight="1" spans="1:6">
      <c r="A80" s="88" t="s">
        <v>1163</v>
      </c>
      <c r="B80" s="94">
        <v>17.42</v>
      </c>
      <c r="C80" s="90"/>
      <c r="D80" s="83">
        <f t="shared" si="1"/>
        <v>17.42</v>
      </c>
      <c r="E80" s="95" t="s">
        <v>1164</v>
      </c>
      <c r="F80" s="84" t="s">
        <v>901</v>
      </c>
    </row>
    <row r="81" customHeight="1" spans="1:6">
      <c r="A81" s="88" t="s">
        <v>1163</v>
      </c>
      <c r="B81" s="94">
        <v>9.51</v>
      </c>
      <c r="C81" s="90"/>
      <c r="D81" s="83">
        <f t="shared" si="1"/>
        <v>9.51</v>
      </c>
      <c r="E81" s="95" t="s">
        <v>1165</v>
      </c>
      <c r="F81" s="84" t="s">
        <v>901</v>
      </c>
    </row>
    <row r="82" customHeight="1" spans="1:6">
      <c r="A82" s="88" t="s">
        <v>1163</v>
      </c>
      <c r="B82" s="83">
        <v>108.1</v>
      </c>
      <c r="C82" s="96"/>
      <c r="D82" s="83">
        <f t="shared" si="1"/>
        <v>108.1</v>
      </c>
      <c r="E82" s="91" t="s">
        <v>1166</v>
      </c>
      <c r="F82" s="84" t="s">
        <v>903</v>
      </c>
    </row>
    <row r="83" customHeight="1" spans="1:6">
      <c r="A83" s="97" t="s">
        <v>898</v>
      </c>
      <c r="B83" s="98">
        <v>146.9</v>
      </c>
      <c r="C83" s="90"/>
      <c r="D83" s="83">
        <f t="shared" si="1"/>
        <v>146.9</v>
      </c>
      <c r="E83" s="95" t="s">
        <v>1167</v>
      </c>
      <c r="F83" s="84" t="s">
        <v>1168</v>
      </c>
    </row>
    <row r="84" customHeight="1" spans="1:6">
      <c r="A84" s="97" t="s">
        <v>1169</v>
      </c>
      <c r="B84" s="98">
        <v>776</v>
      </c>
      <c r="C84" s="90"/>
      <c r="D84" s="83">
        <f t="shared" si="1"/>
        <v>776</v>
      </c>
      <c r="E84" s="91" t="s">
        <v>1170</v>
      </c>
      <c r="F84" s="84" t="s">
        <v>1171</v>
      </c>
    </row>
    <row r="85" customHeight="1" spans="1:6">
      <c r="A85" s="97" t="s">
        <v>1169</v>
      </c>
      <c r="B85" s="98">
        <v>28.3</v>
      </c>
      <c r="C85" s="90"/>
      <c r="D85" s="83">
        <f t="shared" si="1"/>
        <v>28.3</v>
      </c>
      <c r="E85" s="95" t="s">
        <v>1172</v>
      </c>
      <c r="F85" s="84" t="s">
        <v>1173</v>
      </c>
    </row>
    <row r="86" customHeight="1" spans="1:6">
      <c r="A86" s="97" t="s">
        <v>898</v>
      </c>
      <c r="B86" s="98">
        <v>772.2</v>
      </c>
      <c r="C86" s="90"/>
      <c r="D86" s="83">
        <f t="shared" si="1"/>
        <v>772.2</v>
      </c>
      <c r="E86" s="91" t="s">
        <v>1174</v>
      </c>
      <c r="F86" s="84" t="s">
        <v>1175</v>
      </c>
    </row>
    <row r="87" customHeight="1" spans="1:6">
      <c r="A87" s="97" t="s">
        <v>1163</v>
      </c>
      <c r="B87" s="98">
        <v>954</v>
      </c>
      <c r="C87" s="90"/>
      <c r="D87" s="83">
        <f t="shared" si="1"/>
        <v>954</v>
      </c>
      <c r="E87" s="95" t="s">
        <v>1176</v>
      </c>
      <c r="F87" s="84" t="s">
        <v>1177</v>
      </c>
    </row>
    <row r="88" customHeight="1" spans="1:6">
      <c r="A88" s="97"/>
      <c r="B88" s="98"/>
      <c r="C88" s="90"/>
      <c r="D88" s="83"/>
      <c r="E88" s="95"/>
      <c r="F88" s="84"/>
    </row>
    <row r="89" customHeight="1" spans="1:6">
      <c r="A89" s="97"/>
      <c r="B89" s="98"/>
      <c r="C89" s="90"/>
      <c r="D89" s="83"/>
      <c r="E89" s="95"/>
      <c r="F89" s="84"/>
    </row>
    <row r="90" customHeight="1" spans="1:6">
      <c r="A90" s="61"/>
      <c r="B90" s="76"/>
      <c r="C90" s="75"/>
      <c r="D90" s="66">
        <f t="shared" si="1"/>
        <v>0</v>
      </c>
      <c r="E90" s="92"/>
      <c r="F90" s="68"/>
    </row>
    <row r="91" customHeight="1" spans="1:6">
      <c r="A91" s="73" t="s">
        <v>912</v>
      </c>
      <c r="B91" s="76">
        <f>SUM(B92:B96)</f>
        <v>0</v>
      </c>
      <c r="C91" s="75">
        <f>SUM(C92:C96)</f>
        <v>0</v>
      </c>
      <c r="D91" s="66">
        <f t="shared" si="1"/>
        <v>0</v>
      </c>
      <c r="E91" s="77"/>
      <c r="F91" s="68"/>
    </row>
    <row r="92" customHeight="1" spans="1:6">
      <c r="A92" s="61"/>
      <c r="B92" s="76"/>
      <c r="C92" s="75"/>
      <c r="D92" s="66">
        <f t="shared" si="1"/>
        <v>0</v>
      </c>
      <c r="E92" s="77"/>
      <c r="F92" s="93"/>
    </row>
    <row r="93" customHeight="1" spans="1:6">
      <c r="A93" s="61"/>
      <c r="B93" s="76"/>
      <c r="C93" s="75"/>
      <c r="D93" s="66">
        <f t="shared" si="1"/>
        <v>0</v>
      </c>
      <c r="E93" s="77"/>
      <c r="F93" s="93"/>
    </row>
    <row r="94" customHeight="1" spans="1:6">
      <c r="A94" s="61"/>
      <c r="B94" s="76"/>
      <c r="C94" s="75"/>
      <c r="D94" s="66">
        <f t="shared" si="1"/>
        <v>0</v>
      </c>
      <c r="E94" s="77"/>
      <c r="F94" s="68"/>
    </row>
    <row r="95" customHeight="1" spans="1:6">
      <c r="A95" s="61"/>
      <c r="B95" s="76"/>
      <c r="C95" s="75"/>
      <c r="D95" s="66">
        <f t="shared" si="1"/>
        <v>0</v>
      </c>
      <c r="E95" s="77"/>
      <c r="F95" s="68"/>
    </row>
    <row r="96" customHeight="1" spans="1:6">
      <c r="A96" s="61"/>
      <c r="B96" s="76"/>
      <c r="C96" s="75"/>
      <c r="D96" s="66">
        <f t="shared" si="1"/>
        <v>0</v>
      </c>
      <c r="E96" s="77"/>
      <c r="F96" s="68"/>
    </row>
    <row r="97" customHeight="1" spans="1:6">
      <c r="A97" s="73" t="s">
        <v>917</v>
      </c>
      <c r="B97" s="76">
        <f>SUM(B98:B99)</f>
        <v>0</v>
      </c>
      <c r="C97" s="75">
        <f>SUM(C98:C99)</f>
        <v>0</v>
      </c>
      <c r="D97" s="66">
        <f t="shared" si="1"/>
        <v>0</v>
      </c>
      <c r="E97" s="92"/>
      <c r="F97" s="68"/>
    </row>
    <row r="98" customHeight="1" spans="1:6">
      <c r="A98" s="61"/>
      <c r="B98" s="76"/>
      <c r="C98" s="75"/>
      <c r="D98" s="66">
        <f t="shared" si="1"/>
        <v>0</v>
      </c>
      <c r="E98" s="92"/>
      <c r="F98" s="68"/>
    </row>
    <row r="99" customHeight="1" spans="1:6">
      <c r="A99" s="61"/>
      <c r="B99" s="76"/>
      <c r="C99" s="75"/>
      <c r="D99" s="66">
        <f t="shared" si="1"/>
        <v>0</v>
      </c>
      <c r="E99" s="92"/>
      <c r="F99" s="68"/>
    </row>
    <row r="100" customHeight="1" spans="1:6">
      <c r="A100" s="73" t="s">
        <v>918</v>
      </c>
      <c r="B100" s="76">
        <f>SUM(B101:B103)</f>
        <v>35</v>
      </c>
      <c r="C100" s="75">
        <f>SUM(C101:C103)</f>
        <v>0</v>
      </c>
      <c r="D100" s="66">
        <f t="shared" si="1"/>
        <v>35</v>
      </c>
      <c r="E100" s="92"/>
      <c r="F100" s="68"/>
    </row>
    <row r="101" customHeight="1" spans="1:6">
      <c r="A101" s="97" t="s">
        <v>918</v>
      </c>
      <c r="B101" s="98">
        <v>35</v>
      </c>
      <c r="C101" s="90"/>
      <c r="D101" s="83">
        <f t="shared" si="1"/>
        <v>35</v>
      </c>
      <c r="E101" s="91" t="s">
        <v>1178</v>
      </c>
      <c r="F101" s="84" t="s">
        <v>1179</v>
      </c>
    </row>
    <row r="102" customHeight="1" spans="1:6">
      <c r="A102" s="97"/>
      <c r="B102" s="98"/>
      <c r="C102" s="90"/>
      <c r="D102" s="83"/>
      <c r="E102" s="91"/>
      <c r="F102" s="84"/>
    </row>
    <row r="103" customHeight="1" spans="1:6">
      <c r="A103" s="61"/>
      <c r="B103" s="76"/>
      <c r="C103" s="75"/>
      <c r="D103" s="66">
        <f t="shared" si="1"/>
        <v>0</v>
      </c>
      <c r="E103" s="92"/>
      <c r="F103" s="68"/>
    </row>
    <row r="104" customHeight="1" spans="1:6">
      <c r="A104" s="73" t="s">
        <v>919</v>
      </c>
      <c r="B104" s="76">
        <f>SUM(B105:B106)</f>
        <v>0</v>
      </c>
      <c r="C104" s="75">
        <f>SUM(C105:C106)</f>
        <v>0</v>
      </c>
      <c r="D104" s="66">
        <f t="shared" si="1"/>
        <v>0</v>
      </c>
      <c r="E104" s="92"/>
      <c r="F104" s="68"/>
    </row>
    <row r="105" customHeight="1" spans="1:6">
      <c r="A105" s="61"/>
      <c r="B105" s="76"/>
      <c r="C105" s="75"/>
      <c r="D105" s="66">
        <f t="shared" si="1"/>
        <v>0</v>
      </c>
      <c r="E105" s="92"/>
      <c r="F105" s="68"/>
    </row>
    <row r="106" customHeight="1" spans="1:6">
      <c r="A106" s="61"/>
      <c r="B106" s="66"/>
      <c r="C106" s="71"/>
      <c r="D106" s="66">
        <f t="shared" si="1"/>
        <v>0</v>
      </c>
      <c r="E106" s="86"/>
      <c r="F106" s="68"/>
    </row>
    <row r="107" customHeight="1" spans="1:6">
      <c r="A107" s="73" t="s">
        <v>920</v>
      </c>
      <c r="B107" s="76">
        <f>SUM(B108:B109)</f>
        <v>0</v>
      </c>
      <c r="C107" s="75">
        <f>SUM(C108:C109)</f>
        <v>0</v>
      </c>
      <c r="D107" s="66">
        <f t="shared" si="1"/>
        <v>0</v>
      </c>
      <c r="E107" s="77"/>
      <c r="F107" s="68"/>
    </row>
    <row r="108" customHeight="1" spans="1:6">
      <c r="A108" s="61"/>
      <c r="B108" s="76"/>
      <c r="C108" s="75"/>
      <c r="D108" s="66">
        <f t="shared" si="1"/>
        <v>0</v>
      </c>
      <c r="E108" s="92"/>
      <c r="F108" s="68"/>
    </row>
    <row r="109" customHeight="1" spans="1:6">
      <c r="A109" s="61"/>
      <c r="B109" s="76"/>
      <c r="C109" s="75"/>
      <c r="D109" s="66">
        <f t="shared" si="1"/>
        <v>0</v>
      </c>
      <c r="E109" s="77"/>
      <c r="F109" s="68"/>
    </row>
    <row r="110" customHeight="1" spans="1:6">
      <c r="A110" s="73" t="s">
        <v>921</v>
      </c>
      <c r="B110" s="76">
        <f>SUM(B111:B112)</f>
        <v>0</v>
      </c>
      <c r="C110" s="75">
        <f>SUM(C111:C112)</f>
        <v>0</v>
      </c>
      <c r="D110" s="66">
        <f t="shared" si="1"/>
        <v>0</v>
      </c>
      <c r="E110" s="77"/>
      <c r="F110" s="68"/>
    </row>
    <row r="111" customHeight="1" spans="1:6">
      <c r="A111" s="61"/>
      <c r="B111" s="76"/>
      <c r="C111" s="75"/>
      <c r="D111" s="66">
        <f t="shared" si="1"/>
        <v>0</v>
      </c>
      <c r="E111" s="77"/>
      <c r="F111" s="68"/>
    </row>
    <row r="112" customHeight="1" spans="1:6">
      <c r="A112" s="61"/>
      <c r="B112" s="76"/>
      <c r="C112" s="75"/>
      <c r="D112" s="66">
        <f t="shared" si="1"/>
        <v>0</v>
      </c>
      <c r="E112" s="77"/>
      <c r="F112" s="68"/>
    </row>
    <row r="113" customHeight="1" spans="1:6">
      <c r="A113" s="69" t="s">
        <v>922</v>
      </c>
      <c r="B113" s="66">
        <f>B114+B117+B120+B123+B126+B129+B132+B135+B138</f>
        <v>0</v>
      </c>
      <c r="C113" s="71">
        <f>C114+C117+C120+C123+C126+C129+C132+C135+C138</f>
        <v>0</v>
      </c>
      <c r="D113" s="66">
        <f t="shared" si="1"/>
        <v>0</v>
      </c>
      <c r="E113" s="77"/>
      <c r="F113" s="68"/>
    </row>
    <row r="114" customHeight="1" spans="1:6">
      <c r="A114" s="73" t="s">
        <v>923</v>
      </c>
      <c r="B114" s="66">
        <f>SUM(B115:B116)</f>
        <v>0</v>
      </c>
      <c r="C114" s="71">
        <f>SUM(C115:C116)</f>
        <v>0</v>
      </c>
      <c r="D114" s="66">
        <f t="shared" si="1"/>
        <v>0</v>
      </c>
      <c r="E114" s="77"/>
      <c r="F114" s="68"/>
    </row>
    <row r="115" customHeight="1" spans="1:6">
      <c r="A115" s="61"/>
      <c r="B115" s="76"/>
      <c r="C115" s="75"/>
      <c r="D115" s="66">
        <f t="shared" si="1"/>
        <v>0</v>
      </c>
      <c r="E115" s="77"/>
      <c r="F115" s="68"/>
    </row>
    <row r="116" customHeight="1" spans="1:6">
      <c r="A116" s="61"/>
      <c r="B116" s="76"/>
      <c r="C116" s="75"/>
      <c r="D116" s="66">
        <f t="shared" si="1"/>
        <v>0</v>
      </c>
      <c r="E116" s="77"/>
      <c r="F116" s="68"/>
    </row>
    <row r="117" customHeight="1" spans="1:6">
      <c r="A117" s="73" t="s">
        <v>924</v>
      </c>
      <c r="B117" s="66">
        <f>SUM(B118:B119)</f>
        <v>0</v>
      </c>
      <c r="C117" s="71">
        <f>SUM(C118:C119)</f>
        <v>0</v>
      </c>
      <c r="D117" s="66">
        <f t="shared" si="1"/>
        <v>0</v>
      </c>
      <c r="E117" s="77"/>
      <c r="F117" s="68"/>
    </row>
    <row r="118" customHeight="1" spans="1:6">
      <c r="A118" s="61"/>
      <c r="B118" s="76"/>
      <c r="C118" s="75"/>
      <c r="D118" s="66">
        <f t="shared" si="1"/>
        <v>0</v>
      </c>
      <c r="E118" s="77"/>
      <c r="F118" s="68"/>
    </row>
    <row r="119" customHeight="1" spans="1:6">
      <c r="A119" s="61"/>
      <c r="B119" s="66"/>
      <c r="C119" s="71"/>
      <c r="D119" s="66">
        <f t="shared" si="1"/>
        <v>0</v>
      </c>
      <c r="E119" s="77"/>
      <c r="F119" s="68"/>
    </row>
    <row r="120" customHeight="1" spans="1:6">
      <c r="A120" s="73" t="s">
        <v>925</v>
      </c>
      <c r="B120" s="76">
        <f>SUM(B121:B122)</f>
        <v>0</v>
      </c>
      <c r="C120" s="75">
        <f>SUM(C121:C122)</f>
        <v>0</v>
      </c>
      <c r="D120" s="66">
        <f t="shared" si="1"/>
        <v>0</v>
      </c>
      <c r="E120" s="77"/>
      <c r="F120" s="68"/>
    </row>
    <row r="121" customHeight="1" spans="1:6">
      <c r="A121" s="61"/>
      <c r="B121" s="76"/>
      <c r="C121" s="75"/>
      <c r="D121" s="66">
        <f t="shared" si="1"/>
        <v>0</v>
      </c>
      <c r="E121" s="77"/>
      <c r="F121" s="68"/>
    </row>
    <row r="122" customHeight="1" spans="1:6">
      <c r="A122" s="61"/>
      <c r="B122" s="76"/>
      <c r="C122" s="75"/>
      <c r="D122" s="66">
        <f t="shared" si="1"/>
        <v>0</v>
      </c>
      <c r="E122" s="77"/>
      <c r="F122" s="68"/>
    </row>
    <row r="123" customHeight="1" spans="1:6">
      <c r="A123" s="73" t="s">
        <v>926</v>
      </c>
      <c r="B123" s="76">
        <f>SUM(B124:B125)</f>
        <v>0</v>
      </c>
      <c r="C123" s="75">
        <f>SUM(C124:C125)</f>
        <v>0</v>
      </c>
      <c r="D123" s="66">
        <f t="shared" si="1"/>
        <v>0</v>
      </c>
      <c r="E123" s="77"/>
      <c r="F123" s="68"/>
    </row>
    <row r="124" customHeight="1" spans="1:6">
      <c r="A124" s="61"/>
      <c r="B124" s="76"/>
      <c r="C124" s="75"/>
      <c r="D124" s="66">
        <f t="shared" si="1"/>
        <v>0</v>
      </c>
      <c r="E124" s="77"/>
      <c r="F124" s="68"/>
    </row>
    <row r="125" customHeight="1" spans="1:6">
      <c r="A125" s="61"/>
      <c r="B125" s="76"/>
      <c r="C125" s="75"/>
      <c r="D125" s="66">
        <f t="shared" si="1"/>
        <v>0</v>
      </c>
      <c r="E125" s="77"/>
      <c r="F125" s="68"/>
    </row>
    <row r="126" customHeight="1" spans="1:6">
      <c r="A126" s="73" t="s">
        <v>927</v>
      </c>
      <c r="B126" s="76">
        <f>SUM(B127:B128)</f>
        <v>0</v>
      </c>
      <c r="C126" s="75">
        <f>SUM(C127:C128)</f>
        <v>0</v>
      </c>
      <c r="D126" s="66">
        <f t="shared" si="1"/>
        <v>0</v>
      </c>
      <c r="E126" s="77"/>
      <c r="F126" s="68"/>
    </row>
    <row r="127" customHeight="1" spans="1:6">
      <c r="A127" s="61"/>
      <c r="B127" s="76"/>
      <c r="C127" s="75"/>
      <c r="D127" s="66">
        <f t="shared" si="1"/>
        <v>0</v>
      </c>
      <c r="E127" s="77"/>
      <c r="F127" s="68"/>
    </row>
    <row r="128" customHeight="1" spans="1:6">
      <c r="A128" s="61"/>
      <c r="B128" s="76"/>
      <c r="C128" s="75"/>
      <c r="D128" s="66">
        <f t="shared" si="1"/>
        <v>0</v>
      </c>
      <c r="E128" s="77"/>
      <c r="F128" s="68"/>
    </row>
    <row r="129" customHeight="1" spans="1:6">
      <c r="A129" s="73" t="s">
        <v>928</v>
      </c>
      <c r="B129" s="76">
        <f>SUM(B130:B131)</f>
        <v>0</v>
      </c>
      <c r="C129" s="75">
        <f>SUM(C130:C131)</f>
        <v>0</v>
      </c>
      <c r="D129" s="66">
        <f t="shared" si="1"/>
        <v>0</v>
      </c>
      <c r="E129" s="77"/>
      <c r="F129" s="68"/>
    </row>
    <row r="130" customHeight="1" spans="1:6">
      <c r="A130" s="61"/>
      <c r="B130" s="76"/>
      <c r="C130" s="75"/>
      <c r="D130" s="66">
        <f t="shared" si="1"/>
        <v>0</v>
      </c>
      <c r="E130" s="77"/>
      <c r="F130" s="68"/>
    </row>
    <row r="131" customHeight="1" spans="1:6">
      <c r="A131" s="61"/>
      <c r="B131" s="76"/>
      <c r="C131" s="75"/>
      <c r="D131" s="66">
        <f t="shared" si="1"/>
        <v>0</v>
      </c>
      <c r="E131" s="77"/>
      <c r="F131" s="68"/>
    </row>
    <row r="132" customHeight="1" spans="1:6">
      <c r="A132" s="73" t="s">
        <v>929</v>
      </c>
      <c r="B132" s="76">
        <f>SUM(B133:B134)</f>
        <v>0</v>
      </c>
      <c r="C132" s="75">
        <f>SUM(C133:C134)</f>
        <v>0</v>
      </c>
      <c r="D132" s="66">
        <f t="shared" si="1"/>
        <v>0</v>
      </c>
      <c r="E132" s="77"/>
      <c r="F132" s="68"/>
    </row>
    <row r="133" customHeight="1" spans="1:6">
      <c r="A133" s="61"/>
      <c r="B133" s="76"/>
      <c r="C133" s="75"/>
      <c r="D133" s="66">
        <f t="shared" si="1"/>
        <v>0</v>
      </c>
      <c r="E133" s="77"/>
      <c r="F133" s="68"/>
    </row>
    <row r="134" customHeight="1" spans="1:6">
      <c r="A134" s="61"/>
      <c r="B134" s="76"/>
      <c r="C134" s="75"/>
      <c r="D134" s="66">
        <f t="shared" si="1"/>
        <v>0</v>
      </c>
      <c r="E134" s="77"/>
      <c r="F134" s="68"/>
    </row>
    <row r="135" customHeight="1" spans="1:6">
      <c r="A135" s="73" t="s">
        <v>930</v>
      </c>
      <c r="B135" s="76">
        <f>SUM(B136:B137)</f>
        <v>0</v>
      </c>
      <c r="C135" s="75">
        <f>SUM(C136:C137)</f>
        <v>0</v>
      </c>
      <c r="D135" s="66">
        <f t="shared" si="1"/>
        <v>0</v>
      </c>
      <c r="E135" s="77"/>
      <c r="F135" s="68"/>
    </row>
    <row r="136" customHeight="1" spans="1:6">
      <c r="A136" s="61"/>
      <c r="B136" s="76"/>
      <c r="C136" s="75"/>
      <c r="D136" s="66">
        <f t="shared" si="1"/>
        <v>0</v>
      </c>
      <c r="E136" s="77"/>
      <c r="F136" s="68"/>
    </row>
    <row r="137" customHeight="1" spans="1:6">
      <c r="A137" s="61"/>
      <c r="B137" s="76"/>
      <c r="C137" s="75"/>
      <c r="D137" s="66">
        <f t="shared" si="1"/>
        <v>0</v>
      </c>
      <c r="E137" s="77"/>
      <c r="F137" s="68"/>
    </row>
    <row r="138" customHeight="1" spans="1:6">
      <c r="A138" s="73" t="s">
        <v>931</v>
      </c>
      <c r="B138" s="76">
        <f>SUM(B139:B140)</f>
        <v>0</v>
      </c>
      <c r="C138" s="75">
        <f>SUM(C139:C140)</f>
        <v>0</v>
      </c>
      <c r="D138" s="66">
        <f t="shared" ref="D138:D208" si="2">B138-C138</f>
        <v>0</v>
      </c>
      <c r="E138" s="77"/>
      <c r="F138" s="68"/>
    </row>
    <row r="139" customHeight="1" spans="1:6">
      <c r="A139" s="61"/>
      <c r="B139" s="76"/>
      <c r="C139" s="75"/>
      <c r="D139" s="66">
        <f t="shared" si="2"/>
        <v>0</v>
      </c>
      <c r="E139" s="77"/>
      <c r="F139" s="68"/>
    </row>
    <row r="140" customHeight="1" spans="1:6">
      <c r="A140" s="61"/>
      <c r="B140" s="76"/>
      <c r="C140" s="75"/>
      <c r="D140" s="66">
        <f t="shared" si="2"/>
        <v>0</v>
      </c>
      <c r="E140" s="77"/>
      <c r="F140" s="68"/>
    </row>
    <row r="141" customHeight="1" spans="1:6">
      <c r="A141" s="69" t="s">
        <v>932</v>
      </c>
      <c r="B141" s="66">
        <f>B142+B147+B150+B153+B159+B156</f>
        <v>60</v>
      </c>
      <c r="C141" s="71">
        <f>C142+C147+C150+C153+C159</f>
        <v>0</v>
      </c>
      <c r="D141" s="66">
        <f t="shared" si="2"/>
        <v>60</v>
      </c>
      <c r="E141" s="77"/>
      <c r="F141" s="68"/>
    </row>
    <row r="142" customHeight="1" spans="1:6">
      <c r="A142" s="73" t="s">
        <v>933</v>
      </c>
      <c r="B142" s="66">
        <f>SUM(B143:B146)</f>
        <v>60</v>
      </c>
      <c r="C142" s="71">
        <f>SUM(C143:C146)</f>
        <v>0</v>
      </c>
      <c r="D142" s="66">
        <f t="shared" si="2"/>
        <v>60</v>
      </c>
      <c r="E142" s="77"/>
      <c r="F142" s="68"/>
    </row>
    <row r="143" customHeight="1" spans="1:6">
      <c r="A143" s="99" t="s">
        <v>1180</v>
      </c>
      <c r="B143" s="98">
        <v>10</v>
      </c>
      <c r="C143" s="90"/>
      <c r="D143" s="83">
        <f t="shared" si="2"/>
        <v>10</v>
      </c>
      <c r="E143" s="91" t="s">
        <v>1181</v>
      </c>
      <c r="F143" s="84" t="s">
        <v>936</v>
      </c>
    </row>
    <row r="144" customHeight="1" spans="1:6">
      <c r="A144" s="97" t="s">
        <v>1182</v>
      </c>
      <c r="B144" s="98">
        <v>50</v>
      </c>
      <c r="C144" s="90"/>
      <c r="D144" s="83">
        <f t="shared" si="2"/>
        <v>50</v>
      </c>
      <c r="E144" s="91" t="s">
        <v>1183</v>
      </c>
      <c r="F144" s="84" t="s">
        <v>1184</v>
      </c>
    </row>
    <row r="145" customHeight="1" spans="1:6">
      <c r="A145" s="99"/>
      <c r="B145" s="98"/>
      <c r="C145" s="90"/>
      <c r="D145" s="83"/>
      <c r="E145" s="91"/>
      <c r="F145" s="84"/>
    </row>
    <row r="146" customHeight="1" spans="1:6">
      <c r="A146" s="61"/>
      <c r="B146" s="76"/>
      <c r="C146" s="71"/>
      <c r="D146" s="66">
        <f t="shared" si="2"/>
        <v>0</v>
      </c>
      <c r="E146" s="77"/>
      <c r="F146" s="68"/>
    </row>
    <row r="147" customHeight="1" spans="1:6">
      <c r="A147" s="73" t="s">
        <v>939</v>
      </c>
      <c r="B147" s="76">
        <f>SUM(B148:B149)</f>
        <v>0</v>
      </c>
      <c r="C147" s="75">
        <f>SUM(C148:C149)</f>
        <v>0</v>
      </c>
      <c r="D147" s="66">
        <f t="shared" si="2"/>
        <v>0</v>
      </c>
      <c r="E147" s="77"/>
      <c r="F147" s="68"/>
    </row>
    <row r="148" customHeight="1" spans="1:6">
      <c r="A148" s="61"/>
      <c r="B148" s="76"/>
      <c r="C148" s="75"/>
      <c r="D148" s="66">
        <f t="shared" si="2"/>
        <v>0</v>
      </c>
      <c r="E148" s="77"/>
      <c r="F148" s="68"/>
    </row>
    <row r="149" customHeight="1" spans="1:6">
      <c r="A149" s="61"/>
      <c r="B149" s="76"/>
      <c r="C149" s="75"/>
      <c r="D149" s="66">
        <f t="shared" si="2"/>
        <v>0</v>
      </c>
      <c r="E149" s="77"/>
      <c r="F149" s="68"/>
    </row>
    <row r="150" customHeight="1" spans="1:6">
      <c r="A150" s="73" t="s">
        <v>940</v>
      </c>
      <c r="B150" s="76">
        <f>SUM(B151:B152)</f>
        <v>0</v>
      </c>
      <c r="C150" s="75">
        <f>SUM(C151:C152)</f>
        <v>0</v>
      </c>
      <c r="D150" s="66">
        <f t="shared" si="2"/>
        <v>0</v>
      </c>
      <c r="E150" s="77"/>
      <c r="F150" s="68"/>
    </row>
    <row r="151" customHeight="1" spans="1:6">
      <c r="A151" s="61"/>
      <c r="B151" s="76"/>
      <c r="C151" s="75"/>
      <c r="D151" s="66">
        <f t="shared" si="2"/>
        <v>0</v>
      </c>
      <c r="E151" s="77"/>
      <c r="F151" s="68"/>
    </row>
    <row r="152" customHeight="1" spans="1:6">
      <c r="A152" s="61"/>
      <c r="B152" s="76"/>
      <c r="C152" s="75"/>
      <c r="D152" s="66">
        <f t="shared" si="2"/>
        <v>0</v>
      </c>
      <c r="E152" s="77"/>
      <c r="F152" s="68"/>
    </row>
    <row r="153" customHeight="1" spans="1:6">
      <c r="A153" s="73" t="s">
        <v>941</v>
      </c>
      <c r="B153" s="76">
        <f>SUM(B154:B155)</f>
        <v>0</v>
      </c>
      <c r="C153" s="75">
        <f>SUM(C154:C155)</f>
        <v>0</v>
      </c>
      <c r="D153" s="66">
        <f t="shared" si="2"/>
        <v>0</v>
      </c>
      <c r="E153" s="77"/>
      <c r="F153" s="68"/>
    </row>
    <row r="154" customHeight="1" spans="1:6">
      <c r="A154" s="61"/>
      <c r="B154" s="76"/>
      <c r="C154" s="75"/>
      <c r="D154" s="66">
        <f t="shared" si="2"/>
        <v>0</v>
      </c>
      <c r="E154" s="77"/>
      <c r="F154" s="68"/>
    </row>
    <row r="155" customHeight="1" spans="1:6">
      <c r="A155" s="61"/>
      <c r="B155" s="76"/>
      <c r="C155" s="75"/>
      <c r="D155" s="66">
        <f t="shared" si="2"/>
        <v>0</v>
      </c>
      <c r="E155" s="77"/>
      <c r="F155" s="68"/>
    </row>
    <row r="156" customHeight="1" spans="1:6">
      <c r="A156" s="73" t="s">
        <v>942</v>
      </c>
      <c r="B156" s="76">
        <f>SUM(B157:B158)</f>
        <v>0</v>
      </c>
      <c r="C156" s="75"/>
      <c r="D156" s="66"/>
      <c r="E156" s="77"/>
      <c r="F156" s="68"/>
    </row>
    <row r="157" customHeight="1" spans="1:6">
      <c r="A157" s="61"/>
      <c r="B157" s="76"/>
      <c r="C157" s="75"/>
      <c r="D157" s="66"/>
      <c r="E157" s="77"/>
      <c r="F157" s="68"/>
    </row>
    <row r="158" customHeight="1" spans="1:6">
      <c r="A158" s="61"/>
      <c r="B158" s="76"/>
      <c r="C158" s="75"/>
      <c r="D158" s="66"/>
      <c r="E158" s="77"/>
      <c r="F158" s="68"/>
    </row>
    <row r="159" customHeight="1" spans="1:6">
      <c r="A159" s="73" t="s">
        <v>943</v>
      </c>
      <c r="B159" s="66">
        <f>SUM(B160:B161)</f>
        <v>0</v>
      </c>
      <c r="C159" s="71">
        <f>SUM(C160:C161)</f>
        <v>0</v>
      </c>
      <c r="D159" s="66">
        <f t="shared" si="2"/>
        <v>0</v>
      </c>
      <c r="E159" s="77"/>
      <c r="F159" s="68"/>
    </row>
    <row r="160" customHeight="1" spans="1:6">
      <c r="A160" s="61"/>
      <c r="B160" s="76"/>
      <c r="C160" s="75"/>
      <c r="D160" s="66">
        <f t="shared" si="2"/>
        <v>0</v>
      </c>
      <c r="E160" s="77"/>
      <c r="F160" s="68"/>
    </row>
    <row r="161" customHeight="1" spans="1:6">
      <c r="A161" s="61"/>
      <c r="B161" s="76"/>
      <c r="C161" s="75"/>
      <c r="D161" s="66">
        <f t="shared" si="2"/>
        <v>0</v>
      </c>
      <c r="E161" s="77"/>
      <c r="F161" s="68"/>
    </row>
    <row r="162" customHeight="1" spans="1:6">
      <c r="A162" s="69" t="s">
        <v>944</v>
      </c>
      <c r="B162" s="66">
        <f>B163+B169+B172+B175+B180+B185+B188+B223+B193+B196+B204+B207+B211+B217+B220+B226+B166</f>
        <v>184.47</v>
      </c>
      <c r="C162" s="66">
        <f>C163+C169+C172+C175+C180+C185+C188+C223+C193+C196+C204+C207+C211+C217+C220+C226+C166</f>
        <v>0</v>
      </c>
      <c r="D162" s="66">
        <f t="shared" si="2"/>
        <v>184.47</v>
      </c>
      <c r="E162" s="77"/>
      <c r="F162" s="68"/>
    </row>
    <row r="163" customHeight="1" spans="1:6">
      <c r="A163" s="73" t="s">
        <v>945</v>
      </c>
      <c r="B163" s="66">
        <f>SUM(B164:B165)</f>
        <v>0</v>
      </c>
      <c r="C163" s="71">
        <f>SUM(C164:C165)</f>
        <v>0</v>
      </c>
      <c r="D163" s="66">
        <f t="shared" si="2"/>
        <v>0</v>
      </c>
      <c r="E163" s="77"/>
      <c r="F163" s="68"/>
    </row>
    <row r="164" customHeight="1" spans="1:6">
      <c r="A164" s="100"/>
      <c r="B164" s="76"/>
      <c r="C164" s="75"/>
      <c r="D164" s="66">
        <f t="shared" si="2"/>
        <v>0</v>
      </c>
      <c r="E164" s="77"/>
      <c r="F164" s="68"/>
    </row>
    <row r="165" customHeight="1" spans="1:6">
      <c r="A165" s="100"/>
      <c r="B165" s="76"/>
      <c r="C165" s="75"/>
      <c r="D165" s="66">
        <f t="shared" si="2"/>
        <v>0</v>
      </c>
      <c r="E165" s="77"/>
      <c r="F165" s="68"/>
    </row>
    <row r="166" customHeight="1" spans="1:6">
      <c r="A166" s="73" t="s">
        <v>946</v>
      </c>
      <c r="B166" s="76">
        <f>SUM(B167:B168)</f>
        <v>0</v>
      </c>
      <c r="C166" s="75"/>
      <c r="D166" s="66"/>
      <c r="E166" s="77"/>
      <c r="F166" s="68"/>
    </row>
    <row r="167" customHeight="1" spans="1:6">
      <c r="A167" s="100"/>
      <c r="B167" s="76"/>
      <c r="C167" s="75"/>
      <c r="D167" s="66"/>
      <c r="E167" s="77"/>
      <c r="F167" s="68"/>
    </row>
    <row r="168" customHeight="1" spans="1:6">
      <c r="A168" s="100"/>
      <c r="B168" s="76"/>
      <c r="C168" s="75"/>
      <c r="D168" s="66"/>
      <c r="E168" s="77"/>
      <c r="F168" s="68"/>
    </row>
    <row r="169" customHeight="1" spans="1:6">
      <c r="A169" s="73" t="s">
        <v>947</v>
      </c>
      <c r="B169" s="76">
        <f>SUM(B170:B171)</f>
        <v>0</v>
      </c>
      <c r="C169" s="75">
        <f>SUM(C170:C171)</f>
        <v>0</v>
      </c>
      <c r="D169" s="66">
        <f t="shared" si="2"/>
        <v>0</v>
      </c>
      <c r="E169" s="77"/>
      <c r="F169" s="68"/>
    </row>
    <row r="170" customHeight="1" spans="1:6">
      <c r="A170" s="100"/>
      <c r="B170" s="66"/>
      <c r="C170" s="71"/>
      <c r="D170" s="66">
        <f t="shared" si="2"/>
        <v>0</v>
      </c>
      <c r="E170" s="77"/>
      <c r="F170" s="68"/>
    </row>
    <row r="171" customHeight="1" spans="1:6">
      <c r="A171" s="61"/>
      <c r="B171" s="66"/>
      <c r="C171" s="71"/>
      <c r="D171" s="66">
        <f t="shared" si="2"/>
        <v>0</v>
      </c>
      <c r="E171" s="86"/>
      <c r="F171" s="68"/>
    </row>
    <row r="172" customHeight="1" spans="1:6">
      <c r="A172" s="73" t="s">
        <v>948</v>
      </c>
      <c r="B172" s="76">
        <f>SUM(B173:B174)</f>
        <v>0</v>
      </c>
      <c r="C172" s="75">
        <f>SUM(C173:C174)</f>
        <v>0</v>
      </c>
      <c r="D172" s="66">
        <f t="shared" si="2"/>
        <v>0</v>
      </c>
      <c r="E172" s="92"/>
      <c r="F172" s="68"/>
    </row>
    <row r="173" customHeight="1" spans="1:6">
      <c r="A173" s="61"/>
      <c r="B173" s="76"/>
      <c r="C173" s="75"/>
      <c r="D173" s="66">
        <f t="shared" si="2"/>
        <v>0</v>
      </c>
      <c r="E173" s="77"/>
      <c r="F173" s="68"/>
    </row>
    <row r="174" customHeight="1" spans="1:6">
      <c r="A174" s="61"/>
      <c r="B174" s="76"/>
      <c r="C174" s="75"/>
      <c r="D174" s="66">
        <f t="shared" si="2"/>
        <v>0</v>
      </c>
      <c r="E174" s="77"/>
      <c r="F174" s="68"/>
    </row>
    <row r="175" customHeight="1" spans="1:6">
      <c r="A175" s="73" t="s">
        <v>949</v>
      </c>
      <c r="B175" s="66">
        <f>SUM(B176:B179)</f>
        <v>0</v>
      </c>
      <c r="C175" s="71">
        <f>SUM(C176:C179)</f>
        <v>0</v>
      </c>
      <c r="D175" s="66">
        <f t="shared" si="2"/>
        <v>0</v>
      </c>
      <c r="E175" s="77"/>
      <c r="F175" s="68"/>
    </row>
    <row r="176" customHeight="1" spans="1:6">
      <c r="A176" s="61"/>
      <c r="B176" s="76"/>
      <c r="C176" s="75"/>
      <c r="D176" s="66">
        <f t="shared" si="2"/>
        <v>0</v>
      </c>
      <c r="E176" s="77"/>
      <c r="F176" s="68"/>
    </row>
    <row r="177" customHeight="1" spans="1:6">
      <c r="A177" s="61"/>
      <c r="B177" s="76"/>
      <c r="C177" s="75"/>
      <c r="D177" s="66">
        <f t="shared" si="2"/>
        <v>0</v>
      </c>
      <c r="E177" s="77"/>
      <c r="F177" s="68"/>
    </row>
    <row r="178" customHeight="1" spans="1:6">
      <c r="A178" s="61"/>
      <c r="B178" s="76"/>
      <c r="C178" s="75"/>
      <c r="D178" s="66">
        <f t="shared" si="2"/>
        <v>0</v>
      </c>
      <c r="E178" s="77"/>
      <c r="F178" s="68"/>
    </row>
    <row r="179" customHeight="1" spans="1:6">
      <c r="A179" s="61"/>
      <c r="B179" s="76"/>
      <c r="C179" s="75"/>
      <c r="D179" s="66">
        <f t="shared" si="2"/>
        <v>0</v>
      </c>
      <c r="E179" s="77"/>
      <c r="F179" s="68"/>
    </row>
    <row r="180" customHeight="1" spans="1:6">
      <c r="A180" s="73" t="s">
        <v>953</v>
      </c>
      <c r="B180" s="76">
        <f>SUM(B181:B184)</f>
        <v>154</v>
      </c>
      <c r="C180" s="75">
        <f>SUM(C181:C184)</f>
        <v>0</v>
      </c>
      <c r="D180" s="66">
        <f t="shared" si="2"/>
        <v>154</v>
      </c>
      <c r="E180" s="92"/>
      <c r="F180" s="68"/>
    </row>
    <row r="181" customHeight="1" spans="1:6">
      <c r="A181" s="97" t="s">
        <v>1185</v>
      </c>
      <c r="B181" s="98">
        <v>145</v>
      </c>
      <c r="C181" s="90"/>
      <c r="D181" s="83">
        <f t="shared" si="2"/>
        <v>145</v>
      </c>
      <c r="E181" s="95" t="s">
        <v>1186</v>
      </c>
      <c r="F181" s="84" t="s">
        <v>1187</v>
      </c>
    </row>
    <row r="182" customHeight="1" spans="1:6">
      <c r="A182" s="97" t="s">
        <v>1188</v>
      </c>
      <c r="B182" s="98">
        <v>9</v>
      </c>
      <c r="C182" s="90"/>
      <c r="D182" s="83">
        <f t="shared" si="2"/>
        <v>9</v>
      </c>
      <c r="E182" s="95" t="s">
        <v>1189</v>
      </c>
      <c r="F182" s="84" t="s">
        <v>1187</v>
      </c>
    </row>
    <row r="183" customHeight="1" spans="1:6">
      <c r="A183" s="61"/>
      <c r="B183" s="76"/>
      <c r="C183" s="75"/>
      <c r="D183" s="66">
        <f t="shared" si="2"/>
        <v>0</v>
      </c>
      <c r="E183" s="92"/>
      <c r="F183" s="68"/>
    </row>
    <row r="184" customHeight="1" spans="1:6">
      <c r="A184" s="61"/>
      <c r="B184" s="76"/>
      <c r="C184" s="75"/>
      <c r="D184" s="66">
        <f t="shared" si="2"/>
        <v>0</v>
      </c>
      <c r="E184" s="77"/>
      <c r="F184" s="68"/>
    </row>
    <row r="185" customHeight="1" spans="1:6">
      <c r="A185" s="101" t="s">
        <v>954</v>
      </c>
      <c r="B185" s="76">
        <f>SUM(B186:B187)</f>
        <v>0</v>
      </c>
      <c r="C185" s="75">
        <f>SUM(C186:C187)</f>
        <v>0</v>
      </c>
      <c r="D185" s="66">
        <f t="shared" si="2"/>
        <v>0</v>
      </c>
      <c r="E185" s="77"/>
      <c r="F185" s="68"/>
    </row>
    <row r="186" customHeight="1" spans="2:6">
      <c r="B186" s="76"/>
      <c r="C186" s="75"/>
      <c r="D186" s="66">
        <f t="shared" si="2"/>
        <v>0</v>
      </c>
      <c r="E186" s="77"/>
      <c r="F186" s="68"/>
    </row>
    <row r="187" customHeight="1" spans="1:6">
      <c r="A187" s="102"/>
      <c r="B187" s="76"/>
      <c r="C187" s="75"/>
      <c r="D187" s="66">
        <f t="shared" si="2"/>
        <v>0</v>
      </c>
      <c r="E187" s="77"/>
      <c r="F187" s="68"/>
    </row>
    <row r="188" customHeight="1" spans="1:6">
      <c r="A188" s="101" t="s">
        <v>955</v>
      </c>
      <c r="B188" s="76">
        <f>SUM(B189:B192)</f>
        <v>30.47</v>
      </c>
      <c r="C188" s="75">
        <f>SUM(C189:C192)</f>
        <v>0</v>
      </c>
      <c r="D188" s="66">
        <f t="shared" si="2"/>
        <v>30.47</v>
      </c>
      <c r="E188" s="77"/>
      <c r="F188" s="68"/>
    </row>
    <row r="189" customHeight="1" spans="1:6">
      <c r="A189" s="88" t="s">
        <v>955</v>
      </c>
      <c r="B189" s="94">
        <v>30.47</v>
      </c>
      <c r="C189" s="90"/>
      <c r="D189" s="83">
        <f t="shared" si="2"/>
        <v>30.47</v>
      </c>
      <c r="E189" s="95" t="s">
        <v>1190</v>
      </c>
      <c r="F189" s="84" t="s">
        <v>1191</v>
      </c>
    </row>
    <row r="190" customHeight="1" spans="1:6">
      <c r="A190" s="88"/>
      <c r="B190" s="94"/>
      <c r="C190" s="90"/>
      <c r="D190" s="83"/>
      <c r="E190" s="95"/>
      <c r="F190" s="84"/>
    </row>
    <row r="191" customHeight="1" spans="1:6">
      <c r="A191" s="88"/>
      <c r="B191" s="94"/>
      <c r="C191" s="90"/>
      <c r="D191" s="83"/>
      <c r="E191" s="95"/>
      <c r="F191" s="84"/>
    </row>
    <row r="192" customHeight="1" spans="1:6">
      <c r="A192" s="61"/>
      <c r="B192" s="76"/>
      <c r="C192" s="75"/>
      <c r="D192" s="66">
        <f t="shared" si="2"/>
        <v>0</v>
      </c>
      <c r="E192" s="77"/>
      <c r="F192" s="68"/>
    </row>
    <row r="193" customHeight="1" spans="1:6">
      <c r="A193" s="73" t="s">
        <v>959</v>
      </c>
      <c r="B193" s="76">
        <f>SUM(B194:B195)</f>
        <v>0</v>
      </c>
      <c r="C193" s="75">
        <f>SUM(C194:C195)</f>
        <v>0</v>
      </c>
      <c r="D193" s="66">
        <f t="shared" si="2"/>
        <v>0</v>
      </c>
      <c r="E193" s="77"/>
      <c r="F193" s="68"/>
    </row>
    <row r="194" customHeight="1" spans="1:6">
      <c r="A194" s="61"/>
      <c r="B194" s="76"/>
      <c r="C194" s="75"/>
      <c r="D194" s="66">
        <f t="shared" si="2"/>
        <v>0</v>
      </c>
      <c r="E194" s="77"/>
      <c r="F194" s="68"/>
    </row>
    <row r="195" customHeight="1" spans="1:6">
      <c r="A195" s="61"/>
      <c r="B195" s="76"/>
      <c r="C195" s="75"/>
      <c r="D195" s="66">
        <f t="shared" si="2"/>
        <v>0</v>
      </c>
      <c r="E195" s="77"/>
      <c r="F195" s="68"/>
    </row>
    <row r="196" customHeight="1" spans="1:6">
      <c r="A196" s="73" t="s">
        <v>960</v>
      </c>
      <c r="B196" s="76">
        <f>SUM(B197:B203)</f>
        <v>0</v>
      </c>
      <c r="C196" s="75">
        <f>SUM(C197:C203)</f>
        <v>0</v>
      </c>
      <c r="D196" s="66">
        <f t="shared" si="2"/>
        <v>0</v>
      </c>
      <c r="E196" s="77"/>
      <c r="F196" s="68"/>
    </row>
    <row r="197" customHeight="1" spans="1:6">
      <c r="A197" s="103"/>
      <c r="B197" s="76"/>
      <c r="C197" s="104"/>
      <c r="D197" s="66">
        <f t="shared" si="2"/>
        <v>0</v>
      </c>
      <c r="E197" s="77"/>
      <c r="F197" s="68"/>
    </row>
    <row r="198" customHeight="1" spans="1:6">
      <c r="A198" s="103"/>
      <c r="B198" s="76"/>
      <c r="C198" s="75"/>
      <c r="D198" s="66">
        <f t="shared" si="2"/>
        <v>0</v>
      </c>
      <c r="E198" s="77"/>
      <c r="F198" s="68"/>
    </row>
    <row r="199" customHeight="1" spans="1:6">
      <c r="A199" s="103"/>
      <c r="B199" s="76"/>
      <c r="C199" s="75"/>
      <c r="D199" s="66">
        <f t="shared" si="2"/>
        <v>0</v>
      </c>
      <c r="E199" s="77"/>
      <c r="F199" s="68"/>
    </row>
    <row r="200" customHeight="1" spans="1:6">
      <c r="A200" s="61"/>
      <c r="B200" s="66"/>
      <c r="C200" s="71"/>
      <c r="D200" s="66">
        <f t="shared" si="2"/>
        <v>0</v>
      </c>
      <c r="E200" s="77"/>
      <c r="F200" s="68"/>
    </row>
    <row r="201" customHeight="1" spans="1:6">
      <c r="A201" s="61"/>
      <c r="B201" s="66"/>
      <c r="C201" s="71"/>
      <c r="D201" s="66">
        <f t="shared" si="2"/>
        <v>0</v>
      </c>
      <c r="E201" s="77"/>
      <c r="F201" s="68"/>
    </row>
    <row r="202" customHeight="1" spans="1:6">
      <c r="A202" s="61"/>
      <c r="B202" s="66"/>
      <c r="C202" s="71"/>
      <c r="D202" s="66">
        <f t="shared" si="2"/>
        <v>0</v>
      </c>
      <c r="E202" s="77"/>
      <c r="F202" s="68"/>
    </row>
    <row r="203" customHeight="1" spans="1:6">
      <c r="A203" s="61"/>
      <c r="B203" s="76"/>
      <c r="C203" s="75"/>
      <c r="D203" s="66">
        <f t="shared" si="2"/>
        <v>0</v>
      </c>
      <c r="E203" s="92"/>
      <c r="F203" s="68"/>
    </row>
    <row r="204" customHeight="1" spans="1:6">
      <c r="A204" s="73" t="s">
        <v>961</v>
      </c>
      <c r="B204" s="76">
        <f>SUM(B205:B206)</f>
        <v>0</v>
      </c>
      <c r="C204" s="75">
        <f>SUM(C205:C206)</f>
        <v>0</v>
      </c>
      <c r="D204" s="66">
        <f t="shared" si="2"/>
        <v>0</v>
      </c>
      <c r="E204" s="92"/>
      <c r="F204" s="68"/>
    </row>
    <row r="205" customHeight="1" spans="1:6">
      <c r="A205" s="61"/>
      <c r="B205" s="76"/>
      <c r="C205" s="75"/>
      <c r="D205" s="66">
        <f t="shared" si="2"/>
        <v>0</v>
      </c>
      <c r="E205" s="92"/>
      <c r="F205" s="68"/>
    </row>
    <row r="206" customHeight="1" spans="1:6">
      <c r="A206" s="61"/>
      <c r="B206" s="76"/>
      <c r="C206" s="75"/>
      <c r="D206" s="66">
        <f t="shared" si="2"/>
        <v>0</v>
      </c>
      <c r="E206" s="77"/>
      <c r="F206" s="68"/>
    </row>
    <row r="207" customHeight="1" spans="1:6">
      <c r="A207" s="73" t="s">
        <v>966</v>
      </c>
      <c r="B207" s="76">
        <f>SUM(B208:B210)</f>
        <v>0</v>
      </c>
      <c r="C207" s="75">
        <f>SUM(C208:C210)</f>
        <v>0</v>
      </c>
      <c r="D207" s="66">
        <f t="shared" si="2"/>
        <v>0</v>
      </c>
      <c r="E207" s="77"/>
      <c r="F207" s="68"/>
    </row>
    <row r="208" customHeight="1" spans="1:6">
      <c r="A208" s="61"/>
      <c r="B208" s="76"/>
      <c r="C208" s="75"/>
      <c r="D208" s="66">
        <f t="shared" si="2"/>
        <v>0</v>
      </c>
      <c r="E208" s="77"/>
      <c r="F208" s="68"/>
    </row>
    <row r="209" customHeight="1" spans="1:6">
      <c r="A209" s="61"/>
      <c r="B209" s="76"/>
      <c r="C209" s="75"/>
      <c r="D209" s="66">
        <f t="shared" ref="D209:D234" si="3">B209-C209</f>
        <v>0</v>
      </c>
      <c r="E209" s="77"/>
      <c r="F209" s="68"/>
    </row>
    <row r="210" customHeight="1" spans="1:6">
      <c r="A210" s="61"/>
      <c r="B210" s="76"/>
      <c r="C210" s="75"/>
      <c r="D210" s="66">
        <f t="shared" si="3"/>
        <v>0</v>
      </c>
      <c r="E210" s="77"/>
      <c r="F210" s="68"/>
    </row>
    <row r="211" customHeight="1" spans="1:6">
      <c r="A211" s="73" t="s">
        <v>967</v>
      </c>
      <c r="B211" s="76">
        <f>SUM(B212:B216)</f>
        <v>0</v>
      </c>
      <c r="C211" s="75">
        <f>SUM(C212:C216)</f>
        <v>0</v>
      </c>
      <c r="D211" s="66">
        <f t="shared" si="3"/>
        <v>0</v>
      </c>
      <c r="E211" s="77"/>
      <c r="F211" s="68"/>
    </row>
    <row r="212" customHeight="1" spans="1:6">
      <c r="A212" s="105"/>
      <c r="B212" s="105"/>
      <c r="C212" s="106"/>
      <c r="D212" s="66">
        <f t="shared" si="3"/>
        <v>0</v>
      </c>
      <c r="E212" s="105"/>
      <c r="F212" s="106"/>
    </row>
    <row r="213" customHeight="1" spans="1:6">
      <c r="A213" s="105"/>
      <c r="B213" s="105"/>
      <c r="C213" s="106"/>
      <c r="D213" s="66">
        <f t="shared" si="3"/>
        <v>0</v>
      </c>
      <c r="E213" s="105"/>
      <c r="F213" s="106"/>
    </row>
    <row r="214" customHeight="1" spans="1:6">
      <c r="A214" s="105"/>
      <c r="B214" s="105"/>
      <c r="C214" s="106"/>
      <c r="D214" s="66">
        <f t="shared" si="3"/>
        <v>0</v>
      </c>
      <c r="E214" s="105"/>
      <c r="F214" s="106"/>
    </row>
    <row r="215" customHeight="1" spans="1:6">
      <c r="A215" s="103"/>
      <c r="B215" s="76"/>
      <c r="C215" s="75"/>
      <c r="D215" s="66">
        <f t="shared" si="3"/>
        <v>0</v>
      </c>
      <c r="E215" s="77"/>
      <c r="F215" s="68"/>
    </row>
    <row r="216" customHeight="1" spans="1:6">
      <c r="A216" s="61"/>
      <c r="B216" s="76"/>
      <c r="C216" s="75"/>
      <c r="D216" s="66">
        <f t="shared" si="3"/>
        <v>0</v>
      </c>
      <c r="E216" s="77"/>
      <c r="F216" s="68"/>
    </row>
    <row r="217" customHeight="1" spans="1:6">
      <c r="A217" s="73" t="s">
        <v>968</v>
      </c>
      <c r="B217" s="76">
        <f>SUM(B218:B219)</f>
        <v>0</v>
      </c>
      <c r="C217" s="75">
        <f>SUM(C218:C219)</f>
        <v>0</v>
      </c>
      <c r="D217" s="66">
        <f t="shared" si="3"/>
        <v>0</v>
      </c>
      <c r="F217" s="68"/>
    </row>
    <row r="218" customHeight="1" spans="1:6">
      <c r="A218" s="61"/>
      <c r="B218" s="76"/>
      <c r="C218" s="75"/>
      <c r="D218" s="66">
        <f t="shared" si="3"/>
        <v>0</v>
      </c>
      <c r="E218" s="77"/>
      <c r="F218" s="68"/>
    </row>
    <row r="219" customHeight="1" spans="1:6">
      <c r="A219" s="61"/>
      <c r="B219" s="76"/>
      <c r="C219" s="75"/>
      <c r="D219" s="66">
        <f t="shared" si="3"/>
        <v>0</v>
      </c>
      <c r="E219" s="77"/>
      <c r="F219" s="68"/>
    </row>
    <row r="220" customHeight="1" spans="1:6">
      <c r="A220" s="73" t="s">
        <v>976</v>
      </c>
      <c r="B220" s="76">
        <f>SUM(B221:B222)</f>
        <v>0</v>
      </c>
      <c r="C220" s="75">
        <f>SUM(C221:C222)</f>
        <v>0</v>
      </c>
      <c r="D220" s="66">
        <f t="shared" si="3"/>
        <v>0</v>
      </c>
      <c r="E220" s="77"/>
      <c r="F220" s="68"/>
    </row>
    <row r="221" customHeight="1" spans="1:6">
      <c r="A221" s="61"/>
      <c r="B221" s="76"/>
      <c r="C221" s="75"/>
      <c r="D221" s="66">
        <f t="shared" si="3"/>
        <v>0</v>
      </c>
      <c r="E221" s="77"/>
      <c r="F221" s="68"/>
    </row>
    <row r="222" customHeight="1" spans="1:6">
      <c r="A222" s="61"/>
      <c r="B222" s="76"/>
      <c r="C222" s="75"/>
      <c r="D222" s="66">
        <f t="shared" si="3"/>
        <v>0</v>
      </c>
      <c r="E222" s="77"/>
      <c r="F222" s="68"/>
    </row>
    <row r="223" customHeight="1" spans="1:18">
      <c r="A223" s="107" t="s">
        <v>977</v>
      </c>
      <c r="B223" s="108">
        <f>SUM(B224:B225)</f>
        <v>0</v>
      </c>
      <c r="C223" s="108"/>
      <c r="D223" s="108"/>
      <c r="E223" s="109"/>
      <c r="F223" s="109"/>
      <c r="G223" s="11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</row>
    <row r="224" customHeight="1" spans="1:18">
      <c r="A224" s="111"/>
      <c r="B224" s="108"/>
      <c r="C224" s="108"/>
      <c r="D224" s="108"/>
      <c r="E224" s="109"/>
      <c r="F224" s="109"/>
      <c r="G224" s="11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</row>
    <row r="225" customHeight="1" spans="1:18">
      <c r="A225" s="111"/>
      <c r="B225" s="108"/>
      <c r="C225" s="108"/>
      <c r="D225" s="108"/>
      <c r="E225" s="109"/>
      <c r="F225" s="109"/>
      <c r="G225" s="11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</row>
    <row r="226" customHeight="1" spans="1:6">
      <c r="A226" s="73" t="s">
        <v>978</v>
      </c>
      <c r="B226" s="76">
        <f>SUM(B227:B228)</f>
        <v>0</v>
      </c>
      <c r="C226" s="75">
        <f>SUM(C227:C228)</f>
        <v>0</v>
      </c>
      <c r="D226" s="66">
        <f t="shared" si="3"/>
        <v>0</v>
      </c>
      <c r="E226" s="77"/>
      <c r="F226" s="68"/>
    </row>
    <row r="227" customHeight="1" spans="1:6">
      <c r="A227" s="61"/>
      <c r="B227" s="66"/>
      <c r="C227" s="71"/>
      <c r="D227" s="66">
        <f t="shared" si="3"/>
        <v>0</v>
      </c>
      <c r="E227" s="77"/>
      <c r="F227" s="68"/>
    </row>
    <row r="228" customHeight="1" spans="1:6">
      <c r="A228" s="61"/>
      <c r="B228" s="76"/>
      <c r="C228" s="75"/>
      <c r="D228" s="66">
        <f t="shared" si="3"/>
        <v>0</v>
      </c>
      <c r="E228" s="77"/>
      <c r="F228" s="68"/>
    </row>
    <row r="229" customHeight="1" spans="1:6">
      <c r="A229" s="69" t="s">
        <v>982</v>
      </c>
      <c r="B229" s="66">
        <f>B230+B233+B238+B243+B247+B251+B278+B257+B260+B263+B270+B281+B275</f>
        <v>387</v>
      </c>
      <c r="C229" s="71">
        <f>C230+C233+C238+C243+C247+C251+C278+C257+C260+C263+C270+C281</f>
        <v>0</v>
      </c>
      <c r="D229" s="66">
        <f t="shared" si="3"/>
        <v>387</v>
      </c>
      <c r="E229" s="77"/>
      <c r="F229" s="68"/>
    </row>
    <row r="230" customHeight="1" spans="1:6">
      <c r="A230" s="73" t="s">
        <v>983</v>
      </c>
      <c r="B230" s="66">
        <f>SUM(B231:B232)</f>
        <v>0</v>
      </c>
      <c r="C230" s="71">
        <f>SUM(C231:C232)</f>
        <v>0</v>
      </c>
      <c r="D230" s="66">
        <f t="shared" si="3"/>
        <v>0</v>
      </c>
      <c r="E230" s="77"/>
      <c r="F230" s="68"/>
    </row>
    <row r="231" customHeight="1" spans="1:6">
      <c r="A231" s="61"/>
      <c r="B231" s="76"/>
      <c r="C231" s="75"/>
      <c r="D231" s="66">
        <f t="shared" si="3"/>
        <v>0</v>
      </c>
      <c r="E231" s="77"/>
      <c r="F231" s="68"/>
    </row>
    <row r="232" customHeight="1" spans="1:6">
      <c r="A232" s="61"/>
      <c r="B232" s="76"/>
      <c r="C232" s="75"/>
      <c r="D232" s="66">
        <f t="shared" si="3"/>
        <v>0</v>
      </c>
      <c r="E232" s="77"/>
      <c r="F232" s="68"/>
    </row>
    <row r="233" customHeight="1" spans="1:6">
      <c r="A233" s="73" t="s">
        <v>987</v>
      </c>
      <c r="B233" s="76">
        <f>SUM(B234:B237)</f>
        <v>0</v>
      </c>
      <c r="C233" s="75">
        <f>SUM(C234:C237)</f>
        <v>0</v>
      </c>
      <c r="D233" s="66">
        <f t="shared" si="3"/>
        <v>0</v>
      </c>
      <c r="E233" s="77"/>
      <c r="F233" s="68"/>
    </row>
    <row r="234" customHeight="1" spans="1:6">
      <c r="A234" s="61"/>
      <c r="B234" s="76"/>
      <c r="C234" s="75"/>
      <c r="D234" s="66">
        <f t="shared" si="3"/>
        <v>0</v>
      </c>
      <c r="E234" s="77"/>
      <c r="F234" s="68"/>
    </row>
    <row r="235" customHeight="1" spans="1:6">
      <c r="A235" s="61"/>
      <c r="B235" s="76"/>
      <c r="C235" s="75"/>
      <c r="D235" s="66"/>
      <c r="E235" s="77"/>
      <c r="F235" s="68"/>
    </row>
    <row r="236" customHeight="1" spans="1:6">
      <c r="A236" s="61"/>
      <c r="B236" s="76"/>
      <c r="C236" s="75"/>
      <c r="D236" s="66"/>
      <c r="E236" s="77"/>
      <c r="F236" s="68"/>
    </row>
    <row r="237" customHeight="1" spans="1:6">
      <c r="A237" s="61"/>
      <c r="B237" s="76"/>
      <c r="C237" s="75"/>
      <c r="D237" s="66">
        <f>B237-C237</f>
        <v>0</v>
      </c>
      <c r="E237" s="77"/>
      <c r="F237" s="68"/>
    </row>
    <row r="238" customHeight="1" spans="1:6">
      <c r="A238" s="73" t="s">
        <v>990</v>
      </c>
      <c r="B238" s="66">
        <f>SUM(B239:B242)</f>
        <v>0</v>
      </c>
      <c r="C238" s="71">
        <f>SUM(C239:C242)</f>
        <v>0</v>
      </c>
      <c r="D238" s="66">
        <f>B238-C238</f>
        <v>0</v>
      </c>
      <c r="E238" s="86"/>
      <c r="F238" s="68"/>
    </row>
    <row r="239" customHeight="1" spans="1:6">
      <c r="A239" s="61"/>
      <c r="B239" s="76"/>
      <c r="C239" s="75"/>
      <c r="D239" s="66">
        <f>B239-C239</f>
        <v>0</v>
      </c>
      <c r="E239" s="77"/>
      <c r="F239" s="68"/>
    </row>
    <row r="240" customHeight="1" spans="1:6">
      <c r="A240" s="61"/>
      <c r="B240" s="76"/>
      <c r="C240" s="75"/>
      <c r="D240" s="66"/>
      <c r="E240" s="77"/>
      <c r="F240" s="68"/>
    </row>
    <row r="241" customHeight="1" spans="1:6">
      <c r="A241" s="61"/>
      <c r="B241" s="76"/>
      <c r="C241" s="75"/>
      <c r="D241" s="66"/>
      <c r="E241" s="77"/>
      <c r="F241" s="68"/>
    </row>
    <row r="242" customHeight="1" spans="1:6">
      <c r="A242" s="61"/>
      <c r="B242" s="76"/>
      <c r="C242" s="75"/>
      <c r="D242" s="66">
        <f t="shared" ref="D242:D248" si="4">B242-C242</f>
        <v>0</v>
      </c>
      <c r="E242" s="77"/>
      <c r="F242" s="68"/>
    </row>
    <row r="243" customHeight="1" spans="1:6">
      <c r="A243" s="73" t="s">
        <v>991</v>
      </c>
      <c r="B243" s="76">
        <f>SUM(B244:B246)</f>
        <v>241</v>
      </c>
      <c r="C243" s="75">
        <f>SUM(C244:C246)</f>
        <v>0</v>
      </c>
      <c r="D243" s="66">
        <f t="shared" si="4"/>
        <v>241</v>
      </c>
      <c r="E243" s="77"/>
      <c r="F243" s="68"/>
    </row>
    <row r="244" customHeight="1" spans="1:6">
      <c r="A244" s="112" t="s">
        <v>1192</v>
      </c>
      <c r="B244" s="113">
        <v>241</v>
      </c>
      <c r="C244" s="114"/>
      <c r="D244" s="115">
        <f t="shared" si="4"/>
        <v>241</v>
      </c>
      <c r="E244" s="116" t="s">
        <v>1193</v>
      </c>
      <c r="F244" s="84" t="s">
        <v>1194</v>
      </c>
    </row>
    <row r="245" customHeight="1" spans="1:6">
      <c r="A245" s="61"/>
      <c r="B245" s="76"/>
      <c r="C245" s="75"/>
      <c r="D245" s="66">
        <f t="shared" si="4"/>
        <v>0</v>
      </c>
      <c r="E245" s="77"/>
      <c r="F245" s="68"/>
    </row>
    <row r="246" customHeight="1" spans="1:6">
      <c r="A246" s="61"/>
      <c r="B246" s="76"/>
      <c r="C246" s="75"/>
      <c r="D246" s="66">
        <f t="shared" si="4"/>
        <v>0</v>
      </c>
      <c r="E246" s="77"/>
      <c r="F246" s="68"/>
    </row>
    <row r="247" customHeight="1" spans="1:6">
      <c r="A247" s="73" t="s">
        <v>994</v>
      </c>
      <c r="B247" s="76">
        <f>SUM(B248:B250)</f>
        <v>0</v>
      </c>
      <c r="C247" s="75">
        <f>SUM(C248:C250)</f>
        <v>0</v>
      </c>
      <c r="D247" s="66">
        <f t="shared" si="4"/>
        <v>0</v>
      </c>
      <c r="E247" s="77"/>
      <c r="F247" s="68"/>
    </row>
    <row r="248" customHeight="1" spans="1:6">
      <c r="A248" s="61"/>
      <c r="B248" s="76"/>
      <c r="C248" s="75"/>
      <c r="D248" s="66">
        <f t="shared" si="4"/>
        <v>0</v>
      </c>
      <c r="E248" s="77"/>
      <c r="F248" s="68"/>
    </row>
    <row r="249" customHeight="1" spans="1:6">
      <c r="A249" s="61"/>
      <c r="B249" s="76"/>
      <c r="C249" s="75"/>
      <c r="D249" s="66"/>
      <c r="E249" s="77"/>
      <c r="F249" s="68"/>
    </row>
    <row r="250" customHeight="1" spans="1:6">
      <c r="A250" s="61"/>
      <c r="B250" s="76"/>
      <c r="C250" s="75"/>
      <c r="D250" s="66">
        <f>B250-C250</f>
        <v>0</v>
      </c>
      <c r="E250" s="77"/>
      <c r="F250" s="68"/>
    </row>
    <row r="251" customHeight="1" spans="1:6">
      <c r="A251" s="73" t="s">
        <v>995</v>
      </c>
      <c r="B251" s="76">
        <f>SUM(B252:B256)</f>
        <v>0</v>
      </c>
      <c r="C251" s="75">
        <f>SUM(C252:C256)</f>
        <v>0</v>
      </c>
      <c r="D251" s="66">
        <f>B251-C251</f>
        <v>0</v>
      </c>
      <c r="E251" s="77"/>
      <c r="F251" s="68"/>
    </row>
    <row r="252" customHeight="1" spans="1:6">
      <c r="A252" s="61"/>
      <c r="B252" s="76"/>
      <c r="C252" s="75"/>
      <c r="D252" s="66">
        <f>B252-C252</f>
        <v>0</v>
      </c>
      <c r="E252" s="77"/>
      <c r="F252" s="68"/>
    </row>
    <row r="253" customHeight="1" spans="1:6">
      <c r="A253" s="61"/>
      <c r="B253" s="76"/>
      <c r="C253" s="75"/>
      <c r="D253" s="66">
        <f>B253-C253</f>
        <v>0</v>
      </c>
      <c r="E253" s="77"/>
      <c r="F253" s="68"/>
    </row>
    <row r="254" customHeight="1" spans="1:6">
      <c r="A254" s="61"/>
      <c r="B254" s="76"/>
      <c r="C254" s="75"/>
      <c r="D254" s="66"/>
      <c r="E254" s="77"/>
      <c r="F254" s="68"/>
    </row>
    <row r="255" customHeight="1" spans="1:6">
      <c r="A255" s="61"/>
      <c r="B255" s="76"/>
      <c r="C255" s="75"/>
      <c r="D255" s="66"/>
      <c r="E255" s="77"/>
      <c r="F255" s="68"/>
    </row>
    <row r="256" customHeight="1" spans="1:6">
      <c r="A256" s="61"/>
      <c r="B256" s="76"/>
      <c r="C256" s="75"/>
      <c r="D256" s="66">
        <f t="shared" ref="D256:D271" si="5">B256-C256</f>
        <v>0</v>
      </c>
      <c r="E256" s="77"/>
      <c r="F256" s="68"/>
    </row>
    <row r="257" customHeight="1" spans="1:6">
      <c r="A257" s="73" t="s">
        <v>998</v>
      </c>
      <c r="B257" s="66">
        <f>SUM(B258:B259)</f>
        <v>0</v>
      </c>
      <c r="C257" s="71">
        <f>SUM(C258:C259)</f>
        <v>0</v>
      </c>
      <c r="D257" s="66">
        <f t="shared" si="5"/>
        <v>0</v>
      </c>
      <c r="E257" s="86"/>
      <c r="F257" s="68"/>
    </row>
    <row r="258" customHeight="1" spans="1:6">
      <c r="A258" s="61"/>
      <c r="B258" s="66"/>
      <c r="C258" s="71"/>
      <c r="D258" s="66">
        <f t="shared" si="5"/>
        <v>0</v>
      </c>
      <c r="E258" s="77"/>
      <c r="F258" s="68"/>
    </row>
    <row r="259" customHeight="1" spans="1:6">
      <c r="A259" s="61"/>
      <c r="B259" s="66"/>
      <c r="C259" s="71"/>
      <c r="D259" s="66">
        <f t="shared" si="5"/>
        <v>0</v>
      </c>
      <c r="E259" s="86"/>
      <c r="F259" s="68"/>
    </row>
    <row r="260" customHeight="1" spans="1:6">
      <c r="A260" s="73" t="s">
        <v>999</v>
      </c>
      <c r="B260" s="76">
        <f>SUM(B261:B262)</f>
        <v>0</v>
      </c>
      <c r="C260" s="75">
        <f>SUM(C261:C262)</f>
        <v>0</v>
      </c>
      <c r="D260" s="66">
        <f t="shared" si="5"/>
        <v>0</v>
      </c>
      <c r="E260" s="77"/>
      <c r="F260" s="68"/>
    </row>
    <row r="261" customHeight="1" spans="1:6">
      <c r="A261" s="61"/>
      <c r="B261" s="76"/>
      <c r="C261" s="75"/>
      <c r="D261" s="66">
        <f t="shared" si="5"/>
        <v>0</v>
      </c>
      <c r="E261" s="77"/>
      <c r="F261" s="68"/>
    </row>
    <row r="262" customHeight="1" spans="1:4">
      <c r="A262" s="61"/>
      <c r="B262" s="66"/>
      <c r="C262" s="71"/>
      <c r="D262" s="66">
        <f t="shared" si="5"/>
        <v>0</v>
      </c>
    </row>
    <row r="263" customHeight="1" spans="1:6">
      <c r="A263" s="73" t="s">
        <v>1005</v>
      </c>
      <c r="B263" s="76">
        <f>SUM(B264:B269)</f>
        <v>0</v>
      </c>
      <c r="C263" s="75">
        <f>SUM(C264:C269)</f>
        <v>0</v>
      </c>
      <c r="D263" s="66">
        <f t="shared" si="5"/>
        <v>0</v>
      </c>
      <c r="E263" s="77"/>
      <c r="F263" s="68"/>
    </row>
    <row r="264" customHeight="1" spans="1:6">
      <c r="A264" s="61"/>
      <c r="B264" s="76"/>
      <c r="C264" s="75"/>
      <c r="D264" s="66">
        <f t="shared" si="5"/>
        <v>0</v>
      </c>
      <c r="E264" s="77"/>
      <c r="F264" s="68"/>
    </row>
    <row r="265" customHeight="1" spans="1:6">
      <c r="A265" s="61"/>
      <c r="B265" s="76"/>
      <c r="C265" s="75"/>
      <c r="D265" s="66">
        <f t="shared" si="5"/>
        <v>0</v>
      </c>
      <c r="E265" s="77"/>
      <c r="F265" s="68"/>
    </row>
    <row r="266" customHeight="1" spans="1:6">
      <c r="A266" s="61"/>
      <c r="B266" s="76"/>
      <c r="C266" s="75"/>
      <c r="D266" s="66">
        <f t="shared" si="5"/>
        <v>0</v>
      </c>
      <c r="E266" s="77"/>
      <c r="F266" s="68"/>
    </row>
    <row r="267" customHeight="1" spans="1:6">
      <c r="A267" s="61"/>
      <c r="B267" s="76"/>
      <c r="C267" s="75"/>
      <c r="D267" s="66">
        <f t="shared" si="5"/>
        <v>0</v>
      </c>
      <c r="E267" s="77"/>
      <c r="F267" s="68"/>
    </row>
    <row r="268" customHeight="1" spans="1:6">
      <c r="A268" s="61"/>
      <c r="B268" s="76"/>
      <c r="C268" s="75"/>
      <c r="D268" s="66">
        <f t="shared" si="5"/>
        <v>0</v>
      </c>
      <c r="E268" s="77"/>
      <c r="F268" s="68"/>
    </row>
    <row r="269" customHeight="1" spans="1:6">
      <c r="A269" s="61"/>
      <c r="B269" s="76"/>
      <c r="C269" s="75"/>
      <c r="D269" s="66">
        <f t="shared" si="5"/>
        <v>0</v>
      </c>
      <c r="E269" s="77"/>
      <c r="F269" s="68"/>
    </row>
    <row r="270" customHeight="1" spans="1:6">
      <c r="A270" s="73" t="s">
        <v>1012</v>
      </c>
      <c r="B270" s="76">
        <f>SUM(B271:B274)</f>
        <v>146</v>
      </c>
      <c r="C270" s="75">
        <f>SUM(C271:C274)</f>
        <v>0</v>
      </c>
      <c r="D270" s="66">
        <f t="shared" si="5"/>
        <v>146</v>
      </c>
      <c r="E270" s="77"/>
      <c r="F270" s="68"/>
    </row>
    <row r="271" customHeight="1" spans="1:6">
      <c r="A271" s="97" t="s">
        <v>1195</v>
      </c>
      <c r="B271" s="94">
        <v>146</v>
      </c>
      <c r="C271" s="117"/>
      <c r="D271" s="83">
        <f t="shared" si="5"/>
        <v>146</v>
      </c>
      <c r="E271" s="91" t="s">
        <v>1196</v>
      </c>
      <c r="F271" s="84" t="s">
        <v>1197</v>
      </c>
    </row>
    <row r="272" customHeight="1" spans="1:6">
      <c r="A272" s="97"/>
      <c r="B272" s="94"/>
      <c r="C272" s="117"/>
      <c r="D272" s="83"/>
      <c r="E272" s="91"/>
      <c r="F272" s="84"/>
    </row>
    <row r="273" customHeight="1" spans="1:6">
      <c r="A273" s="61"/>
      <c r="B273" s="76"/>
      <c r="C273" s="75"/>
      <c r="D273" s="66"/>
      <c r="E273" s="77"/>
      <c r="F273" s="68"/>
    </row>
    <row r="274" customHeight="1" spans="1:6">
      <c r="A274" s="61"/>
      <c r="B274" s="66"/>
      <c r="C274" s="71"/>
      <c r="D274" s="66">
        <f t="shared" ref="D274:D343" si="6">B274-C274</f>
        <v>0</v>
      </c>
      <c r="E274" s="77"/>
      <c r="F274" s="68"/>
    </row>
    <row r="275" customHeight="1" spans="1:6">
      <c r="A275" s="73" t="s">
        <v>1013</v>
      </c>
      <c r="B275" s="66">
        <f>SUM(B276:B277)</f>
        <v>0</v>
      </c>
      <c r="C275" s="71"/>
      <c r="D275" s="66"/>
      <c r="E275" s="77"/>
      <c r="F275" s="68"/>
    </row>
    <row r="276" customHeight="1" spans="1:6">
      <c r="A276" s="61"/>
      <c r="B276" s="66"/>
      <c r="C276" s="71"/>
      <c r="D276" s="66"/>
      <c r="E276" s="77"/>
      <c r="F276" s="68"/>
    </row>
    <row r="277" customHeight="1" spans="1:6">
      <c r="A277" s="61"/>
      <c r="B277" s="66"/>
      <c r="C277" s="71"/>
      <c r="D277" s="66"/>
      <c r="E277" s="77"/>
      <c r="F277" s="68"/>
    </row>
    <row r="278" customHeight="1" spans="1:6">
      <c r="A278" s="73" t="s">
        <v>1014</v>
      </c>
      <c r="B278" s="76">
        <f>SUM(B279:B280)</f>
        <v>0</v>
      </c>
      <c r="C278" s="75">
        <f>SUM(C279:C280)</f>
        <v>0</v>
      </c>
      <c r="D278" s="66">
        <f>B278-C278</f>
        <v>0</v>
      </c>
      <c r="E278" s="77"/>
      <c r="F278" s="68"/>
    </row>
    <row r="279" customHeight="1" spans="1:6">
      <c r="A279" s="61"/>
      <c r="B279" s="76"/>
      <c r="C279" s="75"/>
      <c r="D279" s="66">
        <f>B279-C279</f>
        <v>0</v>
      </c>
      <c r="E279" s="77"/>
      <c r="F279" s="68"/>
    </row>
    <row r="280" customHeight="1" spans="1:6">
      <c r="A280" s="61"/>
      <c r="B280" s="76"/>
      <c r="C280" s="75"/>
      <c r="D280" s="66">
        <f>B280-C280</f>
        <v>0</v>
      </c>
      <c r="E280" s="77"/>
      <c r="F280" s="68"/>
    </row>
    <row r="281" customHeight="1" spans="1:6">
      <c r="A281" s="73" t="s">
        <v>1015</v>
      </c>
      <c r="B281" s="76">
        <f>SUM(B282:B283)</f>
        <v>0</v>
      </c>
      <c r="C281" s="75">
        <f>SUM(C282:C283)</f>
        <v>0</v>
      </c>
      <c r="D281" s="66">
        <f t="shared" si="6"/>
        <v>0</v>
      </c>
      <c r="E281" s="77"/>
      <c r="F281" s="68"/>
    </row>
    <row r="282" customHeight="1" spans="1:6">
      <c r="A282" s="61"/>
      <c r="B282" s="76"/>
      <c r="C282" s="75"/>
      <c r="D282" s="66">
        <f t="shared" si="6"/>
        <v>0</v>
      </c>
      <c r="E282" s="77"/>
      <c r="F282" s="68"/>
    </row>
    <row r="283" customHeight="1" spans="1:6">
      <c r="A283" s="61"/>
      <c r="B283" s="76"/>
      <c r="C283" s="75"/>
      <c r="D283" s="66">
        <f t="shared" si="6"/>
        <v>0</v>
      </c>
      <c r="E283" s="77"/>
      <c r="F283" s="68"/>
    </row>
    <row r="284" customHeight="1" spans="1:6">
      <c r="A284" s="69" t="s">
        <v>1016</v>
      </c>
      <c r="B284" s="66">
        <f>B285+B288+B291+B294+B297+B300+B303+B306+B309+B312+B315+B318</f>
        <v>0</v>
      </c>
      <c r="C284" s="71">
        <f>C285+C288+C291+C294+C297+C300+C303+C306+C309+C312+C315+C318</f>
        <v>0</v>
      </c>
      <c r="D284" s="66">
        <f t="shared" si="6"/>
        <v>0</v>
      </c>
      <c r="E284" s="77"/>
      <c r="F284" s="68"/>
    </row>
    <row r="285" customHeight="1" spans="1:6">
      <c r="A285" s="73" t="s">
        <v>1017</v>
      </c>
      <c r="B285" s="76">
        <f>SUM(B286:B287)</f>
        <v>0</v>
      </c>
      <c r="C285" s="75">
        <f>SUM(C286:C287)</f>
        <v>0</v>
      </c>
      <c r="D285" s="66">
        <f t="shared" si="6"/>
        <v>0</v>
      </c>
      <c r="E285" s="77"/>
      <c r="F285" s="68"/>
    </row>
    <row r="286" customHeight="1" spans="1:6">
      <c r="A286" s="100"/>
      <c r="B286" s="76"/>
      <c r="C286" s="75"/>
      <c r="D286" s="66">
        <f t="shared" si="6"/>
        <v>0</v>
      </c>
      <c r="E286" s="77"/>
      <c r="F286" s="68"/>
    </row>
    <row r="287" customHeight="1" spans="1:6">
      <c r="A287" s="100"/>
      <c r="B287" s="76"/>
      <c r="C287" s="75"/>
      <c r="D287" s="66">
        <f t="shared" si="6"/>
        <v>0</v>
      </c>
      <c r="E287" s="77"/>
      <c r="F287" s="68"/>
    </row>
    <row r="288" customHeight="1" spans="1:6">
      <c r="A288" s="73" t="s">
        <v>1018</v>
      </c>
      <c r="B288" s="76">
        <f>SUM(B289:B290)</f>
        <v>0</v>
      </c>
      <c r="C288" s="75">
        <f>SUM(C289:C290)</f>
        <v>0</v>
      </c>
      <c r="D288" s="66">
        <f t="shared" si="6"/>
        <v>0</v>
      </c>
      <c r="E288" s="77"/>
      <c r="F288" s="68"/>
    </row>
    <row r="289" customHeight="1" spans="1:6">
      <c r="A289" s="100"/>
      <c r="B289" s="76"/>
      <c r="C289" s="75"/>
      <c r="D289" s="66">
        <f t="shared" si="6"/>
        <v>0</v>
      </c>
      <c r="E289" s="77"/>
      <c r="F289" s="68"/>
    </row>
    <row r="290" customHeight="1" spans="1:6">
      <c r="A290" s="100"/>
      <c r="B290" s="76"/>
      <c r="C290" s="75"/>
      <c r="D290" s="66">
        <f t="shared" si="6"/>
        <v>0</v>
      </c>
      <c r="E290" s="77"/>
      <c r="F290" s="68"/>
    </row>
    <row r="291" customHeight="1" spans="1:6">
      <c r="A291" s="73" t="s">
        <v>1019</v>
      </c>
      <c r="B291" s="76">
        <f>SUM(B292:B293)</f>
        <v>0</v>
      </c>
      <c r="C291" s="75">
        <f>SUM(C292:C293)</f>
        <v>0</v>
      </c>
      <c r="D291" s="66">
        <f t="shared" si="6"/>
        <v>0</v>
      </c>
      <c r="E291" s="77"/>
      <c r="F291" s="68"/>
    </row>
    <row r="292" customHeight="1" spans="1:6">
      <c r="A292" s="100"/>
      <c r="B292" s="76"/>
      <c r="C292" s="75"/>
      <c r="D292" s="66">
        <f t="shared" si="6"/>
        <v>0</v>
      </c>
      <c r="E292" s="77"/>
      <c r="F292" s="68"/>
    </row>
    <row r="293" customHeight="1" spans="1:6">
      <c r="A293" s="100"/>
      <c r="B293" s="76"/>
      <c r="C293" s="75"/>
      <c r="D293" s="66">
        <f t="shared" si="6"/>
        <v>0</v>
      </c>
      <c r="F293" s="68"/>
    </row>
    <row r="294" customHeight="1" spans="1:6">
      <c r="A294" s="73" t="s">
        <v>1020</v>
      </c>
      <c r="B294" s="76">
        <f>SUM(B295:B296)</f>
        <v>0</v>
      </c>
      <c r="C294" s="75">
        <f>SUM(C295:C296)</f>
        <v>0</v>
      </c>
      <c r="D294" s="66">
        <f t="shared" si="6"/>
        <v>0</v>
      </c>
      <c r="E294" s="77"/>
      <c r="F294" s="68"/>
    </row>
    <row r="295" customHeight="1" spans="1:6">
      <c r="A295" s="100"/>
      <c r="B295" s="76"/>
      <c r="C295" s="75"/>
      <c r="D295" s="66">
        <f t="shared" si="6"/>
        <v>0</v>
      </c>
      <c r="E295" s="77"/>
      <c r="F295" s="68"/>
    </row>
    <row r="296" customHeight="1" spans="1:6">
      <c r="A296" s="100"/>
      <c r="B296" s="76"/>
      <c r="C296" s="75"/>
      <c r="D296" s="66">
        <f t="shared" si="6"/>
        <v>0</v>
      </c>
      <c r="E296" s="77"/>
      <c r="F296" s="68"/>
    </row>
    <row r="297" customHeight="1" spans="1:6">
      <c r="A297" s="73" t="s">
        <v>1021</v>
      </c>
      <c r="B297" s="76">
        <f>SUM(B298:B299)</f>
        <v>0</v>
      </c>
      <c r="C297" s="75">
        <f>SUM(C298:C299)</f>
        <v>0</v>
      </c>
      <c r="D297" s="66">
        <f t="shared" si="6"/>
        <v>0</v>
      </c>
      <c r="E297" s="77"/>
      <c r="F297" s="68"/>
    </row>
    <row r="298" customHeight="1" spans="1:6">
      <c r="A298" s="100"/>
      <c r="B298" s="76"/>
      <c r="C298" s="75"/>
      <c r="D298" s="66">
        <f t="shared" si="6"/>
        <v>0</v>
      </c>
      <c r="E298" s="77"/>
      <c r="F298" s="68"/>
    </row>
    <row r="299" customHeight="1" spans="1:6">
      <c r="A299" s="100"/>
      <c r="B299" s="76"/>
      <c r="C299" s="75"/>
      <c r="D299" s="66">
        <f t="shared" si="6"/>
        <v>0</v>
      </c>
      <c r="E299" s="77"/>
      <c r="F299" s="68"/>
    </row>
    <row r="300" customHeight="1" spans="1:6">
      <c r="A300" s="73" t="s">
        <v>1022</v>
      </c>
      <c r="B300" s="76">
        <f>SUM(B301:B302)</f>
        <v>0</v>
      </c>
      <c r="C300" s="75">
        <f>SUM(C301:C302)</f>
        <v>0</v>
      </c>
      <c r="D300" s="66">
        <f t="shared" si="6"/>
        <v>0</v>
      </c>
      <c r="E300" s="77"/>
      <c r="F300" s="68"/>
    </row>
    <row r="301" customHeight="1" spans="1:6">
      <c r="A301" s="100"/>
      <c r="B301" s="76"/>
      <c r="C301" s="75"/>
      <c r="D301" s="66">
        <f t="shared" si="6"/>
        <v>0</v>
      </c>
      <c r="E301" s="77"/>
      <c r="F301" s="68"/>
    </row>
    <row r="302" customHeight="1" spans="1:6">
      <c r="A302" s="100"/>
      <c r="B302" s="76"/>
      <c r="C302" s="75"/>
      <c r="D302" s="66">
        <f t="shared" si="6"/>
        <v>0</v>
      </c>
      <c r="E302" s="77"/>
      <c r="F302" s="68"/>
    </row>
    <row r="303" customHeight="1" spans="1:6">
      <c r="A303" s="73" t="s">
        <v>1023</v>
      </c>
      <c r="B303" s="76">
        <f>SUM(B304:B305)</f>
        <v>0</v>
      </c>
      <c r="C303" s="75">
        <f>SUM(C304:C305)</f>
        <v>0</v>
      </c>
      <c r="D303" s="66">
        <f t="shared" si="6"/>
        <v>0</v>
      </c>
      <c r="E303" s="77"/>
      <c r="F303" s="68"/>
    </row>
    <row r="304" customHeight="1" spans="1:6">
      <c r="A304" s="100"/>
      <c r="B304" s="76"/>
      <c r="C304" s="75"/>
      <c r="D304" s="66">
        <f t="shared" si="6"/>
        <v>0</v>
      </c>
      <c r="E304" s="77"/>
      <c r="F304" s="68"/>
    </row>
    <row r="305" customHeight="1" spans="1:6">
      <c r="A305" s="100"/>
      <c r="B305" s="76"/>
      <c r="C305" s="75"/>
      <c r="D305" s="66">
        <f t="shared" si="6"/>
        <v>0</v>
      </c>
      <c r="E305" s="77"/>
      <c r="F305" s="68"/>
    </row>
    <row r="306" customHeight="1" spans="1:6">
      <c r="A306" s="73" t="s">
        <v>1024</v>
      </c>
      <c r="B306" s="76">
        <f>SUM(B307:B308)</f>
        <v>0</v>
      </c>
      <c r="C306" s="75">
        <f>SUM(C307:C308)</f>
        <v>0</v>
      </c>
      <c r="D306" s="66">
        <f t="shared" si="6"/>
        <v>0</v>
      </c>
      <c r="E306" s="77"/>
      <c r="F306" s="68"/>
    </row>
    <row r="307" customHeight="1" spans="1:6">
      <c r="A307" s="100"/>
      <c r="B307" s="66"/>
      <c r="C307" s="71"/>
      <c r="D307" s="66">
        <f t="shared" si="6"/>
        <v>0</v>
      </c>
      <c r="E307" s="77"/>
      <c r="F307" s="68"/>
    </row>
    <row r="308" customHeight="1" spans="1:6">
      <c r="A308" s="100"/>
      <c r="B308" s="76"/>
      <c r="C308" s="71"/>
      <c r="D308" s="66">
        <f t="shared" si="6"/>
        <v>0</v>
      </c>
      <c r="E308" s="77"/>
      <c r="F308" s="68"/>
    </row>
    <row r="309" customHeight="1" spans="1:6">
      <c r="A309" s="73" t="s">
        <v>1025</v>
      </c>
      <c r="B309" s="76">
        <f>SUM(B310:B311)</f>
        <v>0</v>
      </c>
      <c r="C309" s="75">
        <f>SUM(C310:C311)</f>
        <v>0</v>
      </c>
      <c r="D309" s="66">
        <f t="shared" si="6"/>
        <v>0</v>
      </c>
      <c r="E309" s="77"/>
      <c r="F309" s="68"/>
    </row>
    <row r="310" customHeight="1" spans="1:6">
      <c r="A310" s="100"/>
      <c r="B310" s="76"/>
      <c r="C310" s="75"/>
      <c r="D310" s="66">
        <f t="shared" si="6"/>
        <v>0</v>
      </c>
      <c r="E310" s="77"/>
      <c r="F310" s="68"/>
    </row>
    <row r="311" customHeight="1" spans="1:6">
      <c r="A311" s="100"/>
      <c r="B311" s="76"/>
      <c r="C311" s="75"/>
      <c r="D311" s="66">
        <f t="shared" si="6"/>
        <v>0</v>
      </c>
      <c r="E311" s="77"/>
      <c r="F311" s="68"/>
    </row>
    <row r="312" customHeight="1" spans="1:6">
      <c r="A312" s="73" t="s">
        <v>1026</v>
      </c>
      <c r="B312" s="76">
        <f>SUM(B313:B314)</f>
        <v>0</v>
      </c>
      <c r="C312" s="75">
        <f>SUM(C313:C314)</f>
        <v>0</v>
      </c>
      <c r="D312" s="66">
        <f t="shared" si="6"/>
        <v>0</v>
      </c>
      <c r="E312" s="77"/>
      <c r="F312" s="68"/>
    </row>
    <row r="313" customHeight="1" spans="1:6">
      <c r="A313" s="100"/>
      <c r="B313" s="76"/>
      <c r="C313" s="75"/>
      <c r="D313" s="66">
        <f t="shared" si="6"/>
        <v>0</v>
      </c>
      <c r="E313" s="77"/>
      <c r="F313" s="68"/>
    </row>
    <row r="314" customHeight="1" spans="1:6">
      <c r="A314" s="100"/>
      <c r="B314" s="76"/>
      <c r="C314" s="75"/>
      <c r="D314" s="66">
        <f t="shared" si="6"/>
        <v>0</v>
      </c>
      <c r="E314" s="77"/>
      <c r="F314" s="68"/>
    </row>
    <row r="315" customHeight="1" spans="1:6">
      <c r="A315" s="73" t="s">
        <v>1027</v>
      </c>
      <c r="B315" s="76">
        <f>SUM(B316:B317)</f>
        <v>0</v>
      </c>
      <c r="C315" s="75">
        <f>SUM(C316:C317)</f>
        <v>0</v>
      </c>
      <c r="D315" s="66">
        <f t="shared" si="6"/>
        <v>0</v>
      </c>
      <c r="E315" s="77"/>
      <c r="F315" s="68"/>
    </row>
    <row r="316" customHeight="1" spans="1:6">
      <c r="A316" s="100"/>
      <c r="B316" s="76"/>
      <c r="C316" s="75"/>
      <c r="D316" s="66">
        <f t="shared" si="6"/>
        <v>0</v>
      </c>
      <c r="E316" s="77"/>
      <c r="F316" s="68"/>
    </row>
    <row r="317" customHeight="1" spans="1:6">
      <c r="A317" s="100"/>
      <c r="B317" s="76"/>
      <c r="C317" s="75"/>
      <c r="D317" s="66">
        <f t="shared" si="6"/>
        <v>0</v>
      </c>
      <c r="E317" s="77"/>
      <c r="F317" s="68"/>
    </row>
    <row r="318" customHeight="1" spans="1:6">
      <c r="A318" s="73" t="s">
        <v>1028</v>
      </c>
      <c r="B318" s="76">
        <f>SUM(B319:B320)</f>
        <v>0</v>
      </c>
      <c r="C318" s="75">
        <f>SUM(C319:C320)</f>
        <v>0</v>
      </c>
      <c r="D318" s="66">
        <f t="shared" si="6"/>
        <v>0</v>
      </c>
      <c r="E318" s="77"/>
      <c r="F318" s="68"/>
    </row>
    <row r="319" customHeight="1" spans="1:6">
      <c r="A319" s="100"/>
      <c r="B319" s="76"/>
      <c r="C319" s="75"/>
      <c r="D319" s="66">
        <f t="shared" si="6"/>
        <v>0</v>
      </c>
      <c r="E319" s="77"/>
      <c r="F319" s="68"/>
    </row>
    <row r="320" customHeight="1" spans="1:6">
      <c r="A320" s="100"/>
      <c r="B320" s="76"/>
      <c r="C320" s="75"/>
      <c r="D320" s="66">
        <f t="shared" si="6"/>
        <v>0</v>
      </c>
      <c r="E320" s="77"/>
      <c r="F320" s="68"/>
    </row>
    <row r="321" customHeight="1" spans="1:6">
      <c r="A321" s="69" t="s">
        <v>1029</v>
      </c>
      <c r="B321" s="76">
        <f>B322+B325+B328+B331+B334+B337</f>
        <v>0</v>
      </c>
      <c r="C321" s="75">
        <f>C322+C325+C328+C331+C334+C337</f>
        <v>0</v>
      </c>
      <c r="D321" s="66">
        <f t="shared" si="6"/>
        <v>0</v>
      </c>
      <c r="E321" s="77"/>
      <c r="F321" s="68"/>
    </row>
    <row r="322" customHeight="1" spans="1:6">
      <c r="A322" s="73" t="s">
        <v>1030</v>
      </c>
      <c r="B322" s="76">
        <f>SUM(B323:B324)</f>
        <v>0</v>
      </c>
      <c r="C322" s="75">
        <f>SUM(C323:C324)</f>
        <v>0</v>
      </c>
      <c r="D322" s="66">
        <f t="shared" si="6"/>
        <v>0</v>
      </c>
      <c r="E322" s="77"/>
      <c r="F322" s="68"/>
    </row>
    <row r="323" customHeight="1" spans="1:6">
      <c r="A323" s="100"/>
      <c r="B323" s="76"/>
      <c r="C323" s="75"/>
      <c r="D323" s="66">
        <f t="shared" si="6"/>
        <v>0</v>
      </c>
      <c r="E323" s="77"/>
      <c r="F323" s="68"/>
    </row>
    <row r="324" customHeight="1" spans="1:6">
      <c r="A324" s="100"/>
      <c r="B324" s="76"/>
      <c r="C324" s="75"/>
      <c r="D324" s="66">
        <f t="shared" si="6"/>
        <v>0</v>
      </c>
      <c r="E324" s="77"/>
      <c r="F324" s="68"/>
    </row>
    <row r="325" customHeight="1" spans="1:6">
      <c r="A325" s="73" t="s">
        <v>1031</v>
      </c>
      <c r="B325" s="76">
        <f>SUM(B326:B327)</f>
        <v>0</v>
      </c>
      <c r="C325" s="75">
        <f>SUM(C326:C327)</f>
        <v>0</v>
      </c>
      <c r="D325" s="66">
        <f t="shared" si="6"/>
        <v>0</v>
      </c>
      <c r="E325" s="77"/>
      <c r="F325" s="68"/>
    </row>
    <row r="326" customHeight="1" spans="1:6">
      <c r="A326" s="100"/>
      <c r="B326" s="76"/>
      <c r="C326" s="75"/>
      <c r="D326" s="66">
        <f t="shared" si="6"/>
        <v>0</v>
      </c>
      <c r="E326" s="77"/>
      <c r="F326" s="68"/>
    </row>
    <row r="327" customHeight="1" spans="1:6">
      <c r="A327" s="100"/>
      <c r="B327" s="76"/>
      <c r="C327" s="75"/>
      <c r="D327" s="66">
        <f t="shared" si="6"/>
        <v>0</v>
      </c>
      <c r="E327" s="77"/>
      <c r="F327" s="68"/>
    </row>
    <row r="328" customHeight="1" spans="1:6">
      <c r="A328" s="73" t="s">
        <v>1032</v>
      </c>
      <c r="B328" s="76">
        <f>SUM(B329:B330)</f>
        <v>0</v>
      </c>
      <c r="C328" s="75">
        <f>SUM(C329:C330)</f>
        <v>0</v>
      </c>
      <c r="D328" s="66">
        <f t="shared" si="6"/>
        <v>0</v>
      </c>
      <c r="E328" s="77"/>
      <c r="F328" s="68"/>
    </row>
    <row r="329" customHeight="1" spans="1:6">
      <c r="A329" s="100"/>
      <c r="B329" s="76"/>
      <c r="C329" s="75"/>
      <c r="D329" s="66">
        <f t="shared" si="6"/>
        <v>0</v>
      </c>
      <c r="E329" s="77"/>
      <c r="F329" s="68"/>
    </row>
    <row r="330" customHeight="1" spans="1:6">
      <c r="A330" s="100"/>
      <c r="B330" s="76"/>
      <c r="C330" s="75"/>
      <c r="D330" s="66">
        <f t="shared" si="6"/>
        <v>0</v>
      </c>
      <c r="E330" s="77"/>
      <c r="F330" s="68"/>
    </row>
    <row r="331" customHeight="1" spans="1:6">
      <c r="A331" s="73" t="s">
        <v>1033</v>
      </c>
      <c r="B331" s="76">
        <f>SUM(B332:B333)</f>
        <v>0</v>
      </c>
      <c r="C331" s="75">
        <f>SUM(C332:C333)</f>
        <v>0</v>
      </c>
      <c r="D331" s="66">
        <f t="shared" si="6"/>
        <v>0</v>
      </c>
      <c r="E331" s="77"/>
      <c r="F331" s="68"/>
    </row>
    <row r="332" customHeight="1" spans="1:6">
      <c r="A332" s="100"/>
      <c r="B332" s="76"/>
      <c r="C332" s="75"/>
      <c r="D332" s="66">
        <f t="shared" si="6"/>
        <v>0</v>
      </c>
      <c r="E332" s="77"/>
      <c r="F332" s="68"/>
    </row>
    <row r="333" customHeight="1" spans="1:6">
      <c r="A333" s="100"/>
      <c r="B333" s="76"/>
      <c r="C333" s="75"/>
      <c r="D333" s="66">
        <f t="shared" si="6"/>
        <v>0</v>
      </c>
      <c r="E333" s="77"/>
      <c r="F333" s="68"/>
    </row>
    <row r="334" customHeight="1" spans="1:6">
      <c r="A334" s="73" t="s">
        <v>1034</v>
      </c>
      <c r="B334" s="76">
        <f>SUM(B335:B336)</f>
        <v>0</v>
      </c>
      <c r="C334" s="75">
        <f>SUM(C335:C336)</f>
        <v>0</v>
      </c>
      <c r="D334" s="66">
        <f t="shared" si="6"/>
        <v>0</v>
      </c>
      <c r="E334" s="77"/>
      <c r="F334" s="68"/>
    </row>
    <row r="335" customHeight="1" spans="1:6">
      <c r="A335" s="61"/>
      <c r="B335" s="76"/>
      <c r="C335" s="75"/>
      <c r="D335" s="66">
        <f t="shared" si="6"/>
        <v>0</v>
      </c>
      <c r="E335" s="77"/>
      <c r="F335" s="68"/>
    </row>
    <row r="336" customHeight="1" spans="1:6">
      <c r="A336" s="61"/>
      <c r="B336" s="76"/>
      <c r="C336" s="75"/>
      <c r="D336" s="66">
        <f t="shared" si="6"/>
        <v>0</v>
      </c>
      <c r="E336" s="77"/>
      <c r="F336" s="68"/>
    </row>
    <row r="337" customHeight="1" spans="1:6">
      <c r="A337" s="73" t="s">
        <v>1035</v>
      </c>
      <c r="B337" s="76">
        <f>SUM(B338:B339)</f>
        <v>0</v>
      </c>
      <c r="C337" s="75">
        <f>SUM(C338:C339)</f>
        <v>0</v>
      </c>
      <c r="D337" s="66">
        <f t="shared" si="6"/>
        <v>0</v>
      </c>
      <c r="E337" s="77"/>
      <c r="F337" s="68"/>
    </row>
    <row r="338" customHeight="1" spans="1:6">
      <c r="A338" s="61"/>
      <c r="B338" s="76"/>
      <c r="C338" s="75"/>
      <c r="D338" s="66">
        <f t="shared" si="6"/>
        <v>0</v>
      </c>
      <c r="E338" s="77"/>
      <c r="F338" s="68"/>
    </row>
    <row r="339" customHeight="1" spans="1:6">
      <c r="A339" s="61"/>
      <c r="B339" s="76"/>
      <c r="C339" s="75"/>
      <c r="D339" s="66">
        <f t="shared" si="6"/>
        <v>0</v>
      </c>
      <c r="E339" s="77"/>
      <c r="F339" s="68"/>
    </row>
    <row r="340" customHeight="1" spans="1:6">
      <c r="A340" s="69" t="s">
        <v>1036</v>
      </c>
      <c r="B340" s="66">
        <f>B341+B348+B353+B360+B367+B372+B376+B380+B383</f>
        <v>6630.2</v>
      </c>
      <c r="C340" s="71">
        <f>C341+C348+C353+C360+C367+C372+C376+C380+C383</f>
        <v>0</v>
      </c>
      <c r="D340" s="66">
        <f t="shared" si="6"/>
        <v>6630.2</v>
      </c>
      <c r="E340" s="77"/>
      <c r="F340" s="68"/>
    </row>
    <row r="341" customHeight="1" spans="1:6">
      <c r="A341" s="73" t="s">
        <v>1037</v>
      </c>
      <c r="B341" s="76">
        <f>SUM(B342:B347)</f>
        <v>3142.2</v>
      </c>
      <c r="C341" s="75">
        <f>SUM(C342:C347)</f>
        <v>0</v>
      </c>
      <c r="D341" s="66">
        <f t="shared" si="6"/>
        <v>3142.2</v>
      </c>
      <c r="E341" s="77"/>
      <c r="F341" s="68"/>
    </row>
    <row r="342" customHeight="1" spans="1:6">
      <c r="A342" s="88" t="s">
        <v>1037</v>
      </c>
      <c r="B342" s="94">
        <v>2030</v>
      </c>
      <c r="C342" s="90"/>
      <c r="D342" s="83">
        <f t="shared" si="6"/>
        <v>2030</v>
      </c>
      <c r="E342" s="91" t="s">
        <v>1198</v>
      </c>
      <c r="F342" s="84" t="s">
        <v>1199</v>
      </c>
    </row>
    <row r="343" customHeight="1" spans="1:6">
      <c r="A343" s="88" t="s">
        <v>1037</v>
      </c>
      <c r="B343" s="94">
        <v>97</v>
      </c>
      <c r="C343" s="90"/>
      <c r="D343" s="83">
        <f t="shared" si="6"/>
        <v>97</v>
      </c>
      <c r="E343" s="95" t="s">
        <v>1200</v>
      </c>
      <c r="F343" s="84" t="s">
        <v>1201</v>
      </c>
    </row>
    <row r="344" customHeight="1" spans="1:6">
      <c r="A344" s="88" t="s">
        <v>1202</v>
      </c>
      <c r="B344" s="94">
        <v>1006</v>
      </c>
      <c r="C344" s="90"/>
      <c r="D344" s="83">
        <f t="shared" ref="D344:D407" si="7">B344-C344</f>
        <v>1006</v>
      </c>
      <c r="E344" s="95" t="s">
        <v>1203</v>
      </c>
      <c r="F344" s="84" t="s">
        <v>1204</v>
      </c>
    </row>
    <row r="345" customHeight="1" spans="1:6">
      <c r="A345" s="97" t="s">
        <v>1205</v>
      </c>
      <c r="B345" s="98">
        <v>9.2</v>
      </c>
      <c r="C345" s="90"/>
      <c r="D345" s="83">
        <f t="shared" si="7"/>
        <v>9.2</v>
      </c>
      <c r="E345" s="91" t="s">
        <v>1206</v>
      </c>
      <c r="F345" s="84" t="s">
        <v>1207</v>
      </c>
    </row>
    <row r="346" customHeight="1" spans="1:6">
      <c r="A346" s="61"/>
      <c r="B346" s="76"/>
      <c r="C346" s="75"/>
      <c r="D346" s="66">
        <f t="shared" si="7"/>
        <v>0</v>
      </c>
      <c r="E346" s="77"/>
      <c r="F346" s="68"/>
    </row>
    <row r="347" customHeight="1" spans="1:6">
      <c r="A347" s="61"/>
      <c r="B347" s="76"/>
      <c r="C347" s="75"/>
      <c r="D347" s="66">
        <f t="shared" si="7"/>
        <v>0</v>
      </c>
      <c r="E347" s="77"/>
      <c r="F347" s="68"/>
    </row>
    <row r="348" customHeight="1" spans="1:6">
      <c r="A348" s="73" t="s">
        <v>1038</v>
      </c>
      <c r="B348" s="66">
        <f>SUM(B349:B352)</f>
        <v>0</v>
      </c>
      <c r="C348" s="71">
        <f>SUM(C349:C352)</f>
        <v>0</v>
      </c>
      <c r="D348" s="66">
        <f t="shared" si="7"/>
        <v>0</v>
      </c>
      <c r="E348" s="77"/>
      <c r="F348" s="68"/>
    </row>
    <row r="349" customHeight="1" spans="1:6">
      <c r="A349" s="61"/>
      <c r="B349" s="66"/>
      <c r="C349" s="71"/>
      <c r="D349" s="66">
        <f t="shared" si="7"/>
        <v>0</v>
      </c>
      <c r="E349" s="77"/>
      <c r="F349" s="68"/>
    </row>
    <row r="350" customHeight="1" spans="1:6">
      <c r="A350" s="61"/>
      <c r="B350" s="66"/>
      <c r="C350" s="71"/>
      <c r="D350" s="66">
        <f t="shared" si="7"/>
        <v>0</v>
      </c>
      <c r="E350" s="77"/>
      <c r="F350" s="68"/>
    </row>
    <row r="351" customHeight="1" spans="1:6">
      <c r="A351" s="103"/>
      <c r="B351" s="76"/>
      <c r="C351" s="75"/>
      <c r="D351" s="66">
        <f t="shared" si="7"/>
        <v>0</v>
      </c>
      <c r="E351" s="77"/>
      <c r="F351" s="68"/>
    </row>
    <row r="352" customHeight="1" spans="1:6">
      <c r="A352" s="61"/>
      <c r="B352" s="76"/>
      <c r="C352" s="75"/>
      <c r="D352" s="66">
        <f t="shared" si="7"/>
        <v>0</v>
      </c>
      <c r="E352" s="77"/>
      <c r="F352" s="68"/>
    </row>
    <row r="353" customHeight="1" spans="1:6">
      <c r="A353" s="73" t="s">
        <v>1039</v>
      </c>
      <c r="B353" s="66">
        <f>SUM(B354:B359)</f>
        <v>0</v>
      </c>
      <c r="C353" s="71">
        <f>SUM(C354:C359)</f>
        <v>0</v>
      </c>
      <c r="D353" s="66">
        <f t="shared" si="7"/>
        <v>0</v>
      </c>
      <c r="E353" s="77"/>
      <c r="F353" s="68"/>
    </row>
    <row r="354" customHeight="1" spans="1:6">
      <c r="A354" s="61"/>
      <c r="B354" s="66"/>
      <c r="C354" s="71"/>
      <c r="D354" s="66">
        <f t="shared" si="7"/>
        <v>0</v>
      </c>
      <c r="E354" s="77"/>
      <c r="F354" s="68"/>
    </row>
    <row r="355" customHeight="1" spans="1:6">
      <c r="A355" s="61"/>
      <c r="B355" s="66"/>
      <c r="C355" s="71"/>
      <c r="D355" s="66">
        <f t="shared" si="7"/>
        <v>0</v>
      </c>
      <c r="E355" s="77"/>
      <c r="F355" s="68"/>
    </row>
    <row r="356" customHeight="1" spans="1:6">
      <c r="A356" s="61"/>
      <c r="B356" s="66"/>
      <c r="C356" s="71"/>
      <c r="D356" s="66">
        <f t="shared" si="7"/>
        <v>0</v>
      </c>
      <c r="E356" s="77"/>
      <c r="F356" s="68"/>
    </row>
    <row r="357" customHeight="1" spans="1:6">
      <c r="A357" s="61"/>
      <c r="B357" s="66"/>
      <c r="C357" s="71"/>
      <c r="D357" s="66">
        <f t="shared" si="7"/>
        <v>0</v>
      </c>
      <c r="E357" s="77"/>
      <c r="F357" s="68"/>
    </row>
    <row r="358" customHeight="1" spans="1:6">
      <c r="A358" s="61"/>
      <c r="B358" s="66"/>
      <c r="C358" s="71"/>
      <c r="D358" s="66">
        <f t="shared" si="7"/>
        <v>0</v>
      </c>
      <c r="E358" s="77"/>
      <c r="F358" s="68"/>
    </row>
    <row r="359" customHeight="1" spans="1:6">
      <c r="A359" s="61"/>
      <c r="B359" s="66"/>
      <c r="C359" s="71"/>
      <c r="D359" s="66">
        <f t="shared" si="7"/>
        <v>0</v>
      </c>
      <c r="E359" s="77"/>
      <c r="F359" s="68"/>
    </row>
    <row r="360" customHeight="1" spans="1:6">
      <c r="A360" s="73" t="s">
        <v>1040</v>
      </c>
      <c r="B360" s="76">
        <f>SUM(B361:B366)</f>
        <v>2470</v>
      </c>
      <c r="C360" s="75">
        <f>SUM(C361:C366)</f>
        <v>0</v>
      </c>
      <c r="D360" s="66">
        <f t="shared" si="7"/>
        <v>2470</v>
      </c>
      <c r="E360" s="77"/>
      <c r="F360" s="68"/>
    </row>
    <row r="361" customHeight="1" spans="1:6">
      <c r="A361" s="118" t="s">
        <v>1040</v>
      </c>
      <c r="B361" s="94">
        <v>2420</v>
      </c>
      <c r="C361" s="90"/>
      <c r="D361" s="83">
        <f t="shared" si="7"/>
        <v>2420</v>
      </c>
      <c r="E361" s="91" t="s">
        <v>1208</v>
      </c>
      <c r="F361" s="84" t="s">
        <v>1043</v>
      </c>
    </row>
    <row r="362" customHeight="1" spans="1:6">
      <c r="A362" s="88" t="s">
        <v>1040</v>
      </c>
      <c r="B362" s="94">
        <v>50</v>
      </c>
      <c r="C362" s="90"/>
      <c r="D362" s="83">
        <f t="shared" si="7"/>
        <v>50</v>
      </c>
      <c r="E362" s="95" t="s">
        <v>1209</v>
      </c>
      <c r="F362" s="84" t="s">
        <v>1210</v>
      </c>
    </row>
    <row r="363" customHeight="1" spans="1:6">
      <c r="A363" s="61"/>
      <c r="B363" s="76"/>
      <c r="C363" s="75"/>
      <c r="D363" s="66">
        <f t="shared" si="7"/>
        <v>0</v>
      </c>
      <c r="E363" s="77"/>
      <c r="F363" s="68"/>
    </row>
    <row r="364" customHeight="1" spans="1:6">
      <c r="A364" s="61"/>
      <c r="B364" s="76"/>
      <c r="C364" s="75"/>
      <c r="D364" s="66">
        <f t="shared" si="7"/>
        <v>0</v>
      </c>
      <c r="E364" s="77"/>
      <c r="F364" s="68"/>
    </row>
    <row r="365" customHeight="1" spans="1:6">
      <c r="A365" s="61"/>
      <c r="B365" s="76"/>
      <c r="C365" s="75"/>
      <c r="D365" s="66">
        <f t="shared" si="7"/>
        <v>0</v>
      </c>
      <c r="E365" s="77"/>
      <c r="F365" s="68"/>
    </row>
    <row r="366" customHeight="1" spans="1:6">
      <c r="A366" s="61"/>
      <c r="B366" s="76"/>
      <c r="C366" s="75"/>
      <c r="D366" s="66">
        <f t="shared" si="7"/>
        <v>0</v>
      </c>
      <c r="E366" s="77"/>
      <c r="F366" s="68"/>
    </row>
    <row r="367" customHeight="1" spans="1:6">
      <c r="A367" s="73" t="s">
        <v>1044</v>
      </c>
      <c r="B367" s="66">
        <f>SUM(B368:B371)</f>
        <v>0</v>
      </c>
      <c r="C367" s="71">
        <f>SUM(C368:C371)</f>
        <v>0</v>
      </c>
      <c r="D367" s="66">
        <f t="shared" si="7"/>
        <v>0</v>
      </c>
      <c r="E367" s="77"/>
      <c r="F367" s="68"/>
    </row>
    <row r="368" customHeight="1" spans="1:6">
      <c r="A368" s="61"/>
      <c r="B368" s="76"/>
      <c r="C368" s="75"/>
      <c r="D368" s="66">
        <f t="shared" si="7"/>
        <v>0</v>
      </c>
      <c r="E368" s="77"/>
      <c r="F368" s="68"/>
    </row>
    <row r="369" customHeight="1" spans="1:6">
      <c r="A369" s="61"/>
      <c r="B369" s="76"/>
      <c r="C369" s="75"/>
      <c r="D369" s="66">
        <f t="shared" si="7"/>
        <v>0</v>
      </c>
      <c r="E369" s="77"/>
      <c r="F369" s="68"/>
    </row>
    <row r="370" customHeight="1" spans="1:6">
      <c r="A370" s="61"/>
      <c r="B370" s="76"/>
      <c r="C370" s="75"/>
      <c r="D370" s="66">
        <f t="shared" si="7"/>
        <v>0</v>
      </c>
      <c r="E370" s="77"/>
      <c r="F370" s="68"/>
    </row>
    <row r="371" customHeight="1" spans="1:6">
      <c r="A371" s="61"/>
      <c r="B371" s="76"/>
      <c r="C371" s="75"/>
      <c r="D371" s="66">
        <f t="shared" si="7"/>
        <v>0</v>
      </c>
      <c r="E371" s="77"/>
      <c r="F371" s="68"/>
    </row>
    <row r="372" customHeight="1" spans="1:6">
      <c r="A372" s="73" t="s">
        <v>1045</v>
      </c>
      <c r="B372" s="76">
        <f>SUM(B373:B375)</f>
        <v>0</v>
      </c>
      <c r="C372" s="75">
        <f>SUM(C373:C375)</f>
        <v>0</v>
      </c>
      <c r="D372" s="66">
        <f t="shared" si="7"/>
        <v>0</v>
      </c>
      <c r="E372" s="77"/>
      <c r="F372" s="68"/>
    </row>
    <row r="373" customHeight="1" spans="1:6">
      <c r="A373" s="61"/>
      <c r="B373" s="76"/>
      <c r="C373" s="75"/>
      <c r="D373" s="66">
        <f t="shared" si="7"/>
        <v>0</v>
      </c>
      <c r="E373" s="77"/>
      <c r="F373" s="68"/>
    </row>
    <row r="374" customHeight="1" spans="1:6">
      <c r="A374" s="61"/>
      <c r="B374" s="76"/>
      <c r="C374" s="75"/>
      <c r="D374" s="66">
        <f t="shared" si="7"/>
        <v>0</v>
      </c>
      <c r="F374" s="68"/>
    </row>
    <row r="375" customHeight="1" spans="1:6">
      <c r="A375" s="61"/>
      <c r="B375" s="76"/>
      <c r="C375" s="75"/>
      <c r="D375" s="66">
        <f t="shared" si="7"/>
        <v>0</v>
      </c>
      <c r="E375" s="77"/>
      <c r="F375" s="68"/>
    </row>
    <row r="376" customHeight="1" spans="1:6">
      <c r="A376" s="73" t="s">
        <v>1046</v>
      </c>
      <c r="B376" s="76">
        <f>SUM(B377:B379)</f>
        <v>1018</v>
      </c>
      <c r="C376" s="75">
        <f>SUM(C377:C379)</f>
        <v>0</v>
      </c>
      <c r="D376" s="66">
        <f t="shared" si="7"/>
        <v>1018</v>
      </c>
      <c r="E376" s="77"/>
      <c r="F376" s="68"/>
    </row>
    <row r="377" customHeight="1" spans="1:6">
      <c r="A377" s="88" t="s">
        <v>1211</v>
      </c>
      <c r="B377" s="94">
        <v>1018</v>
      </c>
      <c r="C377" s="90"/>
      <c r="D377" s="83">
        <f t="shared" si="7"/>
        <v>1018</v>
      </c>
      <c r="E377" s="91" t="s">
        <v>1212</v>
      </c>
      <c r="F377" s="84" t="s">
        <v>1049</v>
      </c>
    </row>
    <row r="378" customHeight="1" spans="1:6">
      <c r="A378" s="88"/>
      <c r="B378" s="94"/>
      <c r="C378" s="90"/>
      <c r="D378" s="83"/>
      <c r="E378" s="91"/>
      <c r="F378" s="84"/>
    </row>
    <row r="379" customHeight="1" spans="1:6">
      <c r="A379" s="61"/>
      <c r="B379" s="76"/>
      <c r="C379" s="75"/>
      <c r="D379" s="66">
        <f t="shared" si="7"/>
        <v>0</v>
      </c>
      <c r="E379" s="77"/>
      <c r="F379" s="68"/>
    </row>
    <row r="380" customHeight="1" spans="1:6">
      <c r="A380" s="73" t="s">
        <v>1050</v>
      </c>
      <c r="B380" s="76">
        <f>SUM(B381:B382)</f>
        <v>0</v>
      </c>
      <c r="C380" s="75">
        <f>SUM(C381:C382)</f>
        <v>0</v>
      </c>
      <c r="D380" s="66">
        <f t="shared" si="7"/>
        <v>0</v>
      </c>
      <c r="E380" s="77"/>
      <c r="F380" s="68"/>
    </row>
    <row r="381" customHeight="1" spans="1:6">
      <c r="A381" s="61"/>
      <c r="B381" s="76"/>
      <c r="C381" s="75"/>
      <c r="D381" s="66">
        <f t="shared" si="7"/>
        <v>0</v>
      </c>
      <c r="E381" s="77"/>
      <c r="F381" s="68"/>
    </row>
    <row r="382" customHeight="1" spans="1:6">
      <c r="A382" s="61"/>
      <c r="B382" s="76"/>
      <c r="C382" s="75"/>
      <c r="D382" s="66">
        <f t="shared" si="7"/>
        <v>0</v>
      </c>
      <c r="E382" s="77"/>
      <c r="F382" s="68"/>
    </row>
    <row r="383" customHeight="1" spans="1:6">
      <c r="A383" s="73" t="s">
        <v>1051</v>
      </c>
      <c r="B383" s="76">
        <f>SUM(B384:B385)</f>
        <v>0</v>
      </c>
      <c r="C383" s="75">
        <f>SUM(C384:C385)</f>
        <v>0</v>
      </c>
      <c r="D383" s="66">
        <f t="shared" si="7"/>
        <v>0</v>
      </c>
      <c r="E383" s="77"/>
      <c r="F383" s="68"/>
    </row>
    <row r="384" customHeight="1" spans="1:6">
      <c r="A384" s="61"/>
      <c r="B384" s="76"/>
      <c r="C384" s="75"/>
      <c r="D384" s="66">
        <f t="shared" si="7"/>
        <v>0</v>
      </c>
      <c r="E384" s="77"/>
      <c r="F384" s="68"/>
    </row>
    <row r="385" customHeight="1" spans="1:6">
      <c r="A385" s="61"/>
      <c r="B385" s="76"/>
      <c r="C385" s="75"/>
      <c r="D385" s="66">
        <f t="shared" si="7"/>
        <v>0</v>
      </c>
      <c r="E385" s="77"/>
      <c r="F385" s="68"/>
    </row>
    <row r="386" customHeight="1" spans="1:6">
      <c r="A386" s="69" t="s">
        <v>1052</v>
      </c>
      <c r="B386" s="66">
        <f>B387+B392+B395+B398+B401</f>
        <v>2363.55</v>
      </c>
      <c r="C386" s="71">
        <f>C387+C392+C395+C398+C401</f>
        <v>0</v>
      </c>
      <c r="D386" s="66">
        <f t="shared" si="7"/>
        <v>2363.55</v>
      </c>
      <c r="E386" s="77"/>
      <c r="F386" s="68"/>
    </row>
    <row r="387" customHeight="1" spans="1:6">
      <c r="A387" s="73" t="s">
        <v>1053</v>
      </c>
      <c r="B387" s="76">
        <f>SUM(B388:B391)</f>
        <v>2013.55</v>
      </c>
      <c r="C387" s="75">
        <f>SUM(C388:C391)</f>
        <v>0</v>
      </c>
      <c r="D387" s="66">
        <f t="shared" si="7"/>
        <v>2013.55</v>
      </c>
      <c r="E387" s="86"/>
      <c r="F387" s="68"/>
    </row>
    <row r="388" customHeight="1" spans="1:6">
      <c r="A388" s="97" t="s">
        <v>1213</v>
      </c>
      <c r="B388" s="98">
        <v>2013.55</v>
      </c>
      <c r="C388" s="90"/>
      <c r="D388" s="83">
        <f t="shared" si="7"/>
        <v>2013.55</v>
      </c>
      <c r="E388" s="91" t="s">
        <v>1214</v>
      </c>
      <c r="F388" s="84" t="s">
        <v>1215</v>
      </c>
    </row>
    <row r="389" customHeight="1" spans="1:6">
      <c r="A389" s="97"/>
      <c r="B389" s="98"/>
      <c r="C389" s="90"/>
      <c r="D389" s="83"/>
      <c r="E389" s="119"/>
      <c r="F389" s="84"/>
    </row>
    <row r="390" customHeight="1" spans="1:6">
      <c r="A390" s="97"/>
      <c r="B390" s="98"/>
      <c r="C390" s="90"/>
      <c r="D390" s="83"/>
      <c r="E390" s="119"/>
      <c r="F390" s="84"/>
    </row>
    <row r="391" customHeight="1" spans="1:6">
      <c r="A391" s="100"/>
      <c r="B391" s="76"/>
      <c r="C391" s="75"/>
      <c r="D391" s="66">
        <f t="shared" si="7"/>
        <v>0</v>
      </c>
      <c r="E391" s="120"/>
      <c r="F391" s="68"/>
    </row>
    <row r="392" customHeight="1" spans="1:6">
      <c r="A392" s="73" t="s">
        <v>1054</v>
      </c>
      <c r="B392" s="76">
        <f>SUM(B393:B394)</f>
        <v>0</v>
      </c>
      <c r="C392" s="75">
        <f>SUM(C393:C394)</f>
        <v>0</v>
      </c>
      <c r="D392" s="66">
        <f t="shared" si="7"/>
        <v>0</v>
      </c>
      <c r="E392" s="120"/>
      <c r="F392" s="68"/>
    </row>
    <row r="393" customHeight="1" spans="1:6">
      <c r="A393" s="100"/>
      <c r="B393" s="76"/>
      <c r="C393" s="75"/>
      <c r="D393" s="66">
        <f t="shared" si="7"/>
        <v>0</v>
      </c>
      <c r="E393" s="120"/>
      <c r="F393" s="68"/>
    </row>
    <row r="394" customHeight="1" spans="1:6">
      <c r="A394" s="100"/>
      <c r="B394" s="76"/>
      <c r="C394" s="75"/>
      <c r="D394" s="66">
        <f t="shared" si="7"/>
        <v>0</v>
      </c>
      <c r="E394" s="120"/>
      <c r="F394" s="68"/>
    </row>
    <row r="395" customHeight="1" spans="1:6">
      <c r="A395" s="73" t="s">
        <v>1055</v>
      </c>
      <c r="B395" s="76">
        <f>SUM(B396:B397)</f>
        <v>0</v>
      </c>
      <c r="C395" s="75">
        <f>SUM(C396:C397)</f>
        <v>0</v>
      </c>
      <c r="D395" s="66">
        <f t="shared" si="7"/>
        <v>0</v>
      </c>
      <c r="E395" s="120"/>
      <c r="F395" s="68"/>
    </row>
    <row r="396" customHeight="1" spans="1:6">
      <c r="A396" s="100"/>
      <c r="B396" s="76"/>
      <c r="C396" s="75"/>
      <c r="D396" s="66">
        <f t="shared" si="7"/>
        <v>0</v>
      </c>
      <c r="E396" s="120"/>
      <c r="F396" s="68"/>
    </row>
    <row r="397" customHeight="1" spans="1:6">
      <c r="A397" s="100"/>
      <c r="B397" s="76"/>
      <c r="C397" s="75"/>
      <c r="D397" s="66">
        <f t="shared" si="7"/>
        <v>0</v>
      </c>
      <c r="E397" s="120"/>
      <c r="F397" s="68"/>
    </row>
    <row r="398" customHeight="1" spans="1:6">
      <c r="A398" s="73" t="s">
        <v>1056</v>
      </c>
      <c r="B398" s="76">
        <f>SUM(B399:B400)</f>
        <v>350</v>
      </c>
      <c r="C398" s="75">
        <f>SUM(C399:C400)</f>
        <v>0</v>
      </c>
      <c r="D398" s="66">
        <f t="shared" si="7"/>
        <v>350</v>
      </c>
      <c r="E398" s="120"/>
      <c r="F398" s="68"/>
    </row>
    <row r="399" customHeight="1" spans="1:6">
      <c r="A399" s="99" t="s">
        <v>1216</v>
      </c>
      <c r="B399" s="81">
        <v>350</v>
      </c>
      <c r="C399" s="82"/>
      <c r="D399" s="83">
        <f t="shared" si="7"/>
        <v>350</v>
      </c>
      <c r="E399" s="91" t="s">
        <v>1217</v>
      </c>
      <c r="F399" s="84" t="s">
        <v>1218</v>
      </c>
    </row>
    <row r="400" customHeight="1" spans="1:6">
      <c r="A400" s="100"/>
      <c r="B400" s="76"/>
      <c r="C400" s="75"/>
      <c r="D400" s="66">
        <f t="shared" si="7"/>
        <v>0</v>
      </c>
      <c r="E400" s="120"/>
      <c r="F400" s="68"/>
    </row>
    <row r="401" customHeight="1" spans="1:6">
      <c r="A401" s="73" t="s">
        <v>1057</v>
      </c>
      <c r="B401" s="76">
        <f>SUM(B402:B403)</f>
        <v>0</v>
      </c>
      <c r="C401" s="75">
        <f>SUM(C402:C403)</f>
        <v>0</v>
      </c>
      <c r="D401" s="66">
        <f t="shared" si="7"/>
        <v>0</v>
      </c>
      <c r="E401" s="120"/>
      <c r="F401" s="68"/>
    </row>
    <row r="402" customHeight="1" spans="1:6">
      <c r="A402" s="100"/>
      <c r="B402" s="76"/>
      <c r="C402" s="75"/>
      <c r="D402" s="66">
        <f t="shared" si="7"/>
        <v>0</v>
      </c>
      <c r="E402" s="120"/>
      <c r="F402" s="68"/>
    </row>
    <row r="403" customHeight="1" spans="1:6">
      <c r="A403" s="100"/>
      <c r="B403" s="76"/>
      <c r="C403" s="75"/>
      <c r="D403" s="66">
        <f t="shared" si="7"/>
        <v>0</v>
      </c>
      <c r="E403" s="120"/>
      <c r="F403" s="68"/>
    </row>
    <row r="404" customHeight="1" spans="1:6">
      <c r="A404" s="69" t="s">
        <v>1058</v>
      </c>
      <c r="B404" s="66">
        <f>B405+B408+B411+B414+B420+B423+B417</f>
        <v>0</v>
      </c>
      <c r="C404" s="71">
        <f>C405+C408+C411+C414+C420+C423</f>
        <v>0</v>
      </c>
      <c r="D404" s="66">
        <f t="shared" si="7"/>
        <v>0</v>
      </c>
      <c r="E404" s="77"/>
      <c r="F404" s="68"/>
    </row>
    <row r="405" customHeight="1" spans="1:6">
      <c r="A405" s="73" t="s">
        <v>1059</v>
      </c>
      <c r="B405" s="76">
        <f>SUM(B406:B407)</f>
        <v>0</v>
      </c>
      <c r="C405" s="75">
        <f>SUM(C406:C407)</f>
        <v>0</v>
      </c>
      <c r="D405" s="66">
        <f t="shared" si="7"/>
        <v>0</v>
      </c>
      <c r="E405" s="77"/>
      <c r="F405" s="68"/>
    </row>
    <row r="406" customHeight="1" spans="1:6">
      <c r="A406" s="61"/>
      <c r="B406" s="76"/>
      <c r="C406" s="75"/>
      <c r="D406" s="66">
        <f t="shared" si="7"/>
        <v>0</v>
      </c>
      <c r="E406" s="77"/>
      <c r="F406" s="68"/>
    </row>
    <row r="407" customHeight="1" spans="1:6">
      <c r="A407" s="103"/>
      <c r="B407" s="66"/>
      <c r="C407" s="71"/>
      <c r="D407" s="66">
        <f t="shared" si="7"/>
        <v>0</v>
      </c>
      <c r="E407" s="77"/>
      <c r="F407" s="68"/>
    </row>
    <row r="408" customHeight="1" spans="1:6">
      <c r="A408" s="73" t="s">
        <v>1060</v>
      </c>
      <c r="B408" s="66">
        <f>SUM(B409:B410)</f>
        <v>0</v>
      </c>
      <c r="C408" s="71">
        <f>SUM(C409:C410)</f>
        <v>0</v>
      </c>
      <c r="D408" s="66">
        <f t="shared" ref="D408:D474" si="8">B408-C408</f>
        <v>0</v>
      </c>
      <c r="E408" s="86"/>
      <c r="F408" s="68"/>
    </row>
    <row r="409" customHeight="1" spans="1:6">
      <c r="A409" s="103"/>
      <c r="B409" s="76"/>
      <c r="C409" s="75"/>
      <c r="D409" s="66">
        <f t="shared" si="8"/>
        <v>0</v>
      </c>
      <c r="E409" s="77"/>
      <c r="F409" s="68"/>
    </row>
    <row r="410" customHeight="1" spans="1:6">
      <c r="A410" s="61"/>
      <c r="B410" s="76"/>
      <c r="C410" s="75"/>
      <c r="D410" s="66">
        <f t="shared" si="8"/>
        <v>0</v>
      </c>
      <c r="E410" s="77"/>
      <c r="F410" s="68"/>
    </row>
    <row r="411" customHeight="1" spans="1:6">
      <c r="A411" s="73" t="s">
        <v>1061</v>
      </c>
      <c r="B411" s="76">
        <f>SUM(B412:B413)</f>
        <v>0</v>
      </c>
      <c r="C411" s="75">
        <f>SUM(C412:C413)</f>
        <v>0</v>
      </c>
      <c r="D411" s="66">
        <f t="shared" si="8"/>
        <v>0</v>
      </c>
      <c r="E411" s="77"/>
      <c r="F411" s="68"/>
    </row>
    <row r="412" customHeight="1" spans="1:6">
      <c r="A412" s="61"/>
      <c r="B412" s="66"/>
      <c r="C412" s="71"/>
      <c r="D412" s="66">
        <f t="shared" si="8"/>
        <v>0</v>
      </c>
      <c r="E412" s="77"/>
      <c r="F412" s="68"/>
    </row>
    <row r="413" customHeight="1" spans="1:6">
      <c r="A413" s="61"/>
      <c r="B413" s="66"/>
      <c r="C413" s="71"/>
      <c r="D413" s="66">
        <f t="shared" si="8"/>
        <v>0</v>
      </c>
      <c r="E413" s="86"/>
      <c r="F413" s="68"/>
    </row>
    <row r="414" customHeight="1" spans="1:6">
      <c r="A414" s="73" t="s">
        <v>1062</v>
      </c>
      <c r="B414" s="76">
        <f>SUM(B415:B416)</f>
        <v>0</v>
      </c>
      <c r="C414" s="75">
        <f>SUM(C415:C416)</f>
        <v>0</v>
      </c>
      <c r="D414" s="66">
        <f t="shared" si="8"/>
        <v>0</v>
      </c>
      <c r="E414" s="77"/>
      <c r="F414" s="68"/>
    </row>
    <row r="415" customHeight="1" spans="1:6">
      <c r="A415" s="61"/>
      <c r="B415" s="76"/>
      <c r="C415" s="75"/>
      <c r="D415" s="66">
        <f t="shared" si="8"/>
        <v>0</v>
      </c>
      <c r="E415" s="77"/>
      <c r="F415" s="68"/>
    </row>
    <row r="416" customHeight="1" spans="4:6">
      <c r="D416" s="66">
        <f t="shared" si="8"/>
        <v>0</v>
      </c>
      <c r="E416" s="77"/>
      <c r="F416" s="68"/>
    </row>
    <row r="417" customHeight="1" spans="1:6">
      <c r="A417" s="73" t="s">
        <v>1063</v>
      </c>
      <c r="B417" s="76">
        <f>SUM(B418:B419)</f>
        <v>0</v>
      </c>
      <c r="C417" s="71"/>
      <c r="D417" s="66"/>
      <c r="E417" s="77"/>
      <c r="F417" s="68"/>
    </row>
    <row r="418" customHeight="1" spans="1:6">
      <c r="A418" s="61"/>
      <c r="B418" s="76"/>
      <c r="C418" s="71"/>
      <c r="D418" s="66"/>
      <c r="E418" s="77"/>
      <c r="F418" s="68"/>
    </row>
    <row r="419" customHeight="1" spans="1:6">
      <c r="A419" s="61"/>
      <c r="B419" s="76"/>
      <c r="C419" s="71"/>
      <c r="D419" s="66"/>
      <c r="E419" s="77"/>
      <c r="F419" s="68"/>
    </row>
    <row r="420" customHeight="1" spans="1:6">
      <c r="A420" s="73" t="s">
        <v>1064</v>
      </c>
      <c r="B420" s="121">
        <f>SUM(B421:B422)</f>
        <v>0</v>
      </c>
      <c r="C420" s="122">
        <f>SUM(C421:C422)</f>
        <v>0</v>
      </c>
      <c r="D420" s="66">
        <f t="shared" si="8"/>
        <v>0</v>
      </c>
      <c r="E420" s="77"/>
      <c r="F420" s="68"/>
    </row>
    <row r="421" customHeight="1" spans="1:6">
      <c r="A421" s="61"/>
      <c r="B421" s="66"/>
      <c r="C421" s="71"/>
      <c r="D421" s="66">
        <f t="shared" si="8"/>
        <v>0</v>
      </c>
      <c r="E421" s="77"/>
      <c r="F421" s="68"/>
    </row>
    <row r="422" customHeight="1" spans="1:6">
      <c r="A422" s="61"/>
      <c r="B422" s="76"/>
      <c r="C422" s="75"/>
      <c r="D422" s="66">
        <f t="shared" si="8"/>
        <v>0</v>
      </c>
      <c r="E422" s="77"/>
      <c r="F422" s="68"/>
    </row>
    <row r="423" customHeight="1" spans="1:6">
      <c r="A423" s="73" t="s">
        <v>1065</v>
      </c>
      <c r="B423" s="74">
        <f>SUM(B424:B425)</f>
        <v>0</v>
      </c>
      <c r="C423" s="123">
        <f>SUM(C424:C425)</f>
        <v>0</v>
      </c>
      <c r="D423" s="66">
        <f t="shared" si="8"/>
        <v>0</v>
      </c>
      <c r="E423" s="77"/>
      <c r="F423" s="68"/>
    </row>
    <row r="424" customHeight="1" spans="1:6">
      <c r="A424" s="61"/>
      <c r="B424" s="76"/>
      <c r="C424" s="75"/>
      <c r="D424" s="66">
        <f t="shared" si="8"/>
        <v>0</v>
      </c>
      <c r="E424" s="77"/>
      <c r="F424" s="68"/>
    </row>
    <row r="425" customHeight="1" spans="1:6">
      <c r="A425" s="61"/>
      <c r="B425" s="76"/>
      <c r="C425" s="75"/>
      <c r="D425" s="66">
        <f t="shared" si="8"/>
        <v>0</v>
      </c>
      <c r="E425" s="77"/>
      <c r="F425" s="68"/>
    </row>
    <row r="426" customHeight="1" spans="1:6">
      <c r="A426" s="69" t="s">
        <v>1066</v>
      </c>
      <c r="B426" s="76">
        <f>B427+B430+B433</f>
        <v>26.03</v>
      </c>
      <c r="C426" s="76">
        <f>C427+C430+C433</f>
        <v>0</v>
      </c>
      <c r="D426" s="66">
        <f t="shared" si="8"/>
        <v>26.03</v>
      </c>
      <c r="E426" s="77"/>
      <c r="F426" s="68"/>
    </row>
    <row r="427" customHeight="1" spans="1:6">
      <c r="A427" s="73" t="s">
        <v>1067</v>
      </c>
      <c r="B427" s="76">
        <f>SUM(B428:B429)</f>
        <v>0</v>
      </c>
      <c r="C427" s="75">
        <f>SUM(C428:C429)</f>
        <v>0</v>
      </c>
      <c r="D427" s="66">
        <f t="shared" si="8"/>
        <v>0</v>
      </c>
      <c r="E427" s="77"/>
      <c r="F427" s="68"/>
    </row>
    <row r="428" customHeight="1" spans="1:6">
      <c r="A428" s="61"/>
      <c r="B428" s="76"/>
      <c r="C428" s="75"/>
      <c r="D428" s="66">
        <f t="shared" si="8"/>
        <v>0</v>
      </c>
      <c r="E428" s="77"/>
      <c r="F428" s="68"/>
    </row>
    <row r="429" customHeight="1" spans="1:6">
      <c r="A429" s="61"/>
      <c r="B429" s="76"/>
      <c r="C429" s="75"/>
      <c r="D429" s="66">
        <f t="shared" si="8"/>
        <v>0</v>
      </c>
      <c r="E429" s="77"/>
      <c r="F429" s="68"/>
    </row>
    <row r="430" customHeight="1" spans="1:6">
      <c r="A430" s="73" t="s">
        <v>1068</v>
      </c>
      <c r="B430" s="76">
        <f>SUM(B431:B432)</f>
        <v>0</v>
      </c>
      <c r="C430" s="75">
        <f>SUM(C431:C432)</f>
        <v>0</v>
      </c>
      <c r="D430" s="66">
        <f t="shared" si="8"/>
        <v>0</v>
      </c>
      <c r="E430" s="77"/>
      <c r="F430" s="68"/>
    </row>
    <row r="431" customHeight="1" spans="1:6">
      <c r="A431" s="61"/>
      <c r="B431" s="76"/>
      <c r="C431" s="75"/>
      <c r="D431" s="66">
        <f t="shared" si="8"/>
        <v>0</v>
      </c>
      <c r="E431" s="77"/>
      <c r="F431" s="68"/>
    </row>
    <row r="432" customHeight="1" spans="1:6">
      <c r="A432" s="61"/>
      <c r="B432" s="76"/>
      <c r="C432" s="75"/>
      <c r="D432" s="66">
        <f t="shared" si="8"/>
        <v>0</v>
      </c>
      <c r="E432" s="77"/>
      <c r="F432" s="68"/>
    </row>
    <row r="433" customHeight="1" spans="1:6">
      <c r="A433" s="73" t="s">
        <v>1069</v>
      </c>
      <c r="B433" s="76">
        <f>SUM(B434:B437)</f>
        <v>26.03</v>
      </c>
      <c r="C433" s="75">
        <f>SUM(C434:C437)</f>
        <v>0</v>
      </c>
      <c r="D433" s="66">
        <f t="shared" si="8"/>
        <v>26.03</v>
      </c>
      <c r="E433" s="77"/>
      <c r="F433" s="68"/>
    </row>
    <row r="434" customHeight="1" spans="1:6">
      <c r="A434" s="88" t="s">
        <v>1069</v>
      </c>
      <c r="B434" s="94">
        <v>14.03</v>
      </c>
      <c r="C434" s="90"/>
      <c r="D434" s="83">
        <f t="shared" si="8"/>
        <v>14.03</v>
      </c>
      <c r="E434" s="91" t="s">
        <v>1219</v>
      </c>
      <c r="F434" s="84" t="s">
        <v>1220</v>
      </c>
    </row>
    <row r="435" customHeight="1" spans="1:6">
      <c r="A435" s="88" t="s">
        <v>1069</v>
      </c>
      <c r="B435" s="94">
        <v>12</v>
      </c>
      <c r="C435" s="90"/>
      <c r="D435" s="83">
        <f t="shared" si="8"/>
        <v>12</v>
      </c>
      <c r="E435" s="91" t="s">
        <v>1219</v>
      </c>
      <c r="F435" s="84" t="s">
        <v>1221</v>
      </c>
    </row>
    <row r="436" customHeight="1" spans="1:6">
      <c r="A436" s="88"/>
      <c r="B436" s="94"/>
      <c r="C436" s="90"/>
      <c r="D436" s="83"/>
      <c r="E436" s="91"/>
      <c r="F436" s="84"/>
    </row>
    <row r="437" customHeight="1" spans="1:6">
      <c r="A437" s="61"/>
      <c r="B437" s="66"/>
      <c r="C437" s="71"/>
      <c r="D437" s="66">
        <f t="shared" si="8"/>
        <v>0</v>
      </c>
      <c r="E437" s="77"/>
      <c r="F437" s="68"/>
    </row>
    <row r="438" customHeight="1" spans="1:6">
      <c r="A438" s="69" t="s">
        <v>1070</v>
      </c>
      <c r="B438" s="76">
        <f>B439+B442+B445+B448+B451</f>
        <v>0</v>
      </c>
      <c r="C438" s="75">
        <f>C439+C442+C445+C448+C451</f>
        <v>0</v>
      </c>
      <c r="D438" s="66">
        <f t="shared" si="8"/>
        <v>0</v>
      </c>
      <c r="E438" s="77"/>
      <c r="F438" s="68"/>
    </row>
    <row r="439" customHeight="1" spans="1:6">
      <c r="A439" s="73" t="s">
        <v>1071</v>
      </c>
      <c r="B439" s="76">
        <f>SUM(B440:B441)</f>
        <v>0</v>
      </c>
      <c r="C439" s="75">
        <f>SUM(C440:C441)</f>
        <v>0</v>
      </c>
      <c r="D439" s="66">
        <f t="shared" si="8"/>
        <v>0</v>
      </c>
      <c r="E439" s="77"/>
      <c r="F439" s="68"/>
    </row>
    <row r="440" customHeight="1" spans="1:6">
      <c r="A440" s="103"/>
      <c r="B440" s="76"/>
      <c r="C440" s="75"/>
      <c r="D440" s="66">
        <f t="shared" si="8"/>
        <v>0</v>
      </c>
      <c r="E440" s="77"/>
      <c r="F440" s="68"/>
    </row>
    <row r="441" customHeight="1" spans="1:6">
      <c r="A441" s="103"/>
      <c r="B441" s="76"/>
      <c r="C441" s="75"/>
      <c r="D441" s="66">
        <f t="shared" si="8"/>
        <v>0</v>
      </c>
      <c r="E441" s="77"/>
      <c r="F441" s="68"/>
    </row>
    <row r="442" customHeight="1" spans="1:6">
      <c r="A442" s="73" t="s">
        <v>1072</v>
      </c>
      <c r="B442" s="76">
        <f>SUM(B443:B444)</f>
        <v>0</v>
      </c>
      <c r="C442" s="75">
        <f>SUM(C443:C444)</f>
        <v>0</v>
      </c>
      <c r="D442" s="66">
        <f t="shared" si="8"/>
        <v>0</v>
      </c>
      <c r="E442" s="77"/>
      <c r="F442" s="68"/>
    </row>
    <row r="443" customHeight="1" spans="1:6">
      <c r="A443" s="103"/>
      <c r="B443" s="76"/>
      <c r="C443" s="75"/>
      <c r="D443" s="66">
        <f t="shared" si="8"/>
        <v>0</v>
      </c>
      <c r="E443" s="77"/>
      <c r="F443" s="68"/>
    </row>
    <row r="444" customHeight="1" spans="1:6">
      <c r="A444" s="103"/>
      <c r="B444" s="76"/>
      <c r="C444" s="75"/>
      <c r="D444" s="66">
        <f t="shared" si="8"/>
        <v>0</v>
      </c>
      <c r="E444" s="77"/>
      <c r="F444" s="68"/>
    </row>
    <row r="445" customHeight="1" spans="1:6">
      <c r="A445" s="73" t="s">
        <v>1073</v>
      </c>
      <c r="B445" s="76">
        <f>SUM(B446:B447)</f>
        <v>0</v>
      </c>
      <c r="C445" s="75">
        <f>SUM(C446:C447)</f>
        <v>0</v>
      </c>
      <c r="D445" s="66">
        <f t="shared" si="8"/>
        <v>0</v>
      </c>
      <c r="E445" s="77"/>
      <c r="F445" s="68"/>
    </row>
    <row r="446" customHeight="1" spans="1:6">
      <c r="A446" s="103"/>
      <c r="B446" s="76"/>
      <c r="C446" s="75"/>
      <c r="D446" s="66">
        <f t="shared" si="8"/>
        <v>0</v>
      </c>
      <c r="E446" s="77"/>
      <c r="F446" s="68"/>
    </row>
    <row r="447" customHeight="1" spans="1:6">
      <c r="A447" s="103"/>
      <c r="B447" s="76"/>
      <c r="C447" s="75"/>
      <c r="D447" s="66">
        <f t="shared" si="8"/>
        <v>0</v>
      </c>
      <c r="E447" s="77"/>
      <c r="F447" s="68"/>
    </row>
    <row r="448" customHeight="1" spans="1:6">
      <c r="A448" s="73" t="s">
        <v>1074</v>
      </c>
      <c r="B448" s="76">
        <f>SUM(B449:B450)</f>
        <v>0</v>
      </c>
      <c r="C448" s="75">
        <f>SUM(C449:C450)</f>
        <v>0</v>
      </c>
      <c r="D448" s="66">
        <f t="shared" si="8"/>
        <v>0</v>
      </c>
      <c r="E448" s="77"/>
      <c r="F448" s="68"/>
    </row>
    <row r="449" customHeight="1" spans="1:6">
      <c r="A449" s="103"/>
      <c r="B449" s="76"/>
      <c r="C449" s="75"/>
      <c r="D449" s="66">
        <f t="shared" si="8"/>
        <v>0</v>
      </c>
      <c r="E449" s="77"/>
      <c r="F449" s="68"/>
    </row>
    <row r="450" customHeight="1" spans="1:6">
      <c r="A450" s="103"/>
      <c r="B450" s="76"/>
      <c r="C450" s="75"/>
      <c r="D450" s="66">
        <f t="shared" si="8"/>
        <v>0</v>
      </c>
      <c r="E450" s="77"/>
      <c r="F450" s="68"/>
    </row>
    <row r="451" customHeight="1" spans="1:6">
      <c r="A451" s="73" t="s">
        <v>1075</v>
      </c>
      <c r="B451" s="76">
        <f>SUM(B452:B453)</f>
        <v>0</v>
      </c>
      <c r="C451" s="75">
        <f>SUM(C452:C453)</f>
        <v>0</v>
      </c>
      <c r="D451" s="66">
        <f t="shared" si="8"/>
        <v>0</v>
      </c>
      <c r="E451" s="77"/>
      <c r="F451" s="68"/>
    </row>
    <row r="452" customHeight="1" spans="1:6">
      <c r="A452" s="103"/>
      <c r="B452" s="76"/>
      <c r="C452" s="75"/>
      <c r="D452" s="66">
        <f t="shared" si="8"/>
        <v>0</v>
      </c>
      <c r="E452" s="77"/>
      <c r="F452" s="68"/>
    </row>
    <row r="453" customHeight="1" spans="1:6">
      <c r="A453" s="103"/>
      <c r="B453" s="76"/>
      <c r="C453" s="75"/>
      <c r="D453" s="66">
        <f t="shared" si="8"/>
        <v>0</v>
      </c>
      <c r="E453" s="77"/>
      <c r="F453" s="68"/>
    </row>
    <row r="454" customHeight="1" spans="1:6">
      <c r="A454" s="69" t="s">
        <v>1076</v>
      </c>
      <c r="B454" s="76">
        <f>SUM(B455:B456)</f>
        <v>0</v>
      </c>
      <c r="C454" s="75">
        <f>SUM(C455:C456)</f>
        <v>0</v>
      </c>
      <c r="D454" s="66">
        <f t="shared" si="8"/>
        <v>0</v>
      </c>
      <c r="E454" s="77"/>
      <c r="F454" s="68"/>
    </row>
    <row r="455" customHeight="1" spans="1:6">
      <c r="A455" s="103"/>
      <c r="B455" s="76"/>
      <c r="C455" s="75"/>
      <c r="D455" s="66">
        <f t="shared" si="8"/>
        <v>0</v>
      </c>
      <c r="E455" s="77"/>
      <c r="F455" s="68"/>
    </row>
    <row r="456" customHeight="1" spans="1:6">
      <c r="A456" s="103"/>
      <c r="B456" s="76"/>
      <c r="C456" s="75"/>
      <c r="D456" s="66">
        <f t="shared" si="8"/>
        <v>0</v>
      </c>
      <c r="E456" s="77"/>
      <c r="F456" s="68"/>
    </row>
    <row r="457" customHeight="1" spans="1:6">
      <c r="A457" s="69" t="s">
        <v>1077</v>
      </c>
      <c r="B457" s="76">
        <f>B458+B461+B464+B467+B470</f>
        <v>0</v>
      </c>
      <c r="C457" s="75">
        <f>SUM(C458:C472)</f>
        <v>0</v>
      </c>
      <c r="D457" s="66">
        <f t="shared" si="8"/>
        <v>0</v>
      </c>
      <c r="E457" s="77"/>
      <c r="F457" s="68"/>
    </row>
    <row r="458" customHeight="1" spans="1:6">
      <c r="A458" s="124" t="s">
        <v>1078</v>
      </c>
      <c r="B458" s="76">
        <f>SUM(B459:B460)</f>
        <v>0</v>
      </c>
      <c r="C458" s="75"/>
      <c r="D458" s="66">
        <f t="shared" si="8"/>
        <v>0</v>
      </c>
      <c r="E458" s="77"/>
      <c r="F458" s="68"/>
    </row>
    <row r="459" customHeight="1" spans="1:6">
      <c r="A459" s="125"/>
      <c r="B459" s="76"/>
      <c r="C459" s="75"/>
      <c r="D459" s="66"/>
      <c r="E459" s="77"/>
      <c r="F459" s="68"/>
    </row>
    <row r="460" customHeight="1" spans="1:6">
      <c r="A460" s="125"/>
      <c r="B460" s="76"/>
      <c r="C460" s="75"/>
      <c r="D460" s="66"/>
      <c r="E460" s="77"/>
      <c r="F460" s="68"/>
    </row>
    <row r="461" customHeight="1" spans="1:6">
      <c r="A461" s="124" t="s">
        <v>1079</v>
      </c>
      <c r="B461" s="76">
        <f>SUM(B462:B463)</f>
        <v>0</v>
      </c>
      <c r="C461" s="75"/>
      <c r="D461" s="66"/>
      <c r="E461" s="77"/>
      <c r="F461" s="68"/>
    </row>
    <row r="462" customHeight="1" spans="1:6">
      <c r="A462" s="125"/>
      <c r="B462" s="76"/>
      <c r="C462" s="75"/>
      <c r="D462" s="66"/>
      <c r="E462" s="77"/>
      <c r="F462" s="68"/>
    </row>
    <row r="463" customHeight="1" spans="1:6">
      <c r="A463" s="125"/>
      <c r="B463" s="76"/>
      <c r="C463" s="75"/>
      <c r="D463" s="66"/>
      <c r="E463" s="77"/>
      <c r="F463" s="68"/>
    </row>
    <row r="464" customHeight="1" spans="1:6">
      <c r="A464" s="124" t="s">
        <v>1080</v>
      </c>
      <c r="B464" s="76">
        <f>SUM(B465:B466)</f>
        <v>0</v>
      </c>
      <c r="C464" s="75"/>
      <c r="D464" s="66"/>
      <c r="E464" s="77"/>
      <c r="F464" s="68"/>
    </row>
    <row r="465" customHeight="1" spans="1:6">
      <c r="A465" s="125"/>
      <c r="B465" s="76"/>
      <c r="C465" s="75"/>
      <c r="D465" s="66"/>
      <c r="E465" s="77"/>
      <c r="F465" s="68"/>
    </row>
    <row r="466" customHeight="1" spans="1:6">
      <c r="A466" s="125"/>
      <c r="B466" s="76"/>
      <c r="C466" s="75"/>
      <c r="D466" s="66"/>
      <c r="E466" s="77"/>
      <c r="F466" s="68"/>
    </row>
    <row r="467" customHeight="1" spans="1:6">
      <c r="A467" s="124" t="s">
        <v>1081</v>
      </c>
      <c r="B467" s="76">
        <f>SUM(B468:B469)</f>
        <v>0</v>
      </c>
      <c r="C467" s="75"/>
      <c r="D467" s="66"/>
      <c r="E467" s="77"/>
      <c r="F467" s="68"/>
    </row>
    <row r="468" customHeight="1" spans="1:6">
      <c r="A468" s="125"/>
      <c r="B468" s="76"/>
      <c r="C468" s="75"/>
      <c r="D468" s="66"/>
      <c r="E468" s="77"/>
      <c r="F468" s="68"/>
    </row>
    <row r="469" customHeight="1" spans="1:6">
      <c r="A469" s="125"/>
      <c r="B469" s="76"/>
      <c r="C469" s="75"/>
      <c r="D469" s="66"/>
      <c r="E469" s="77"/>
      <c r="F469" s="68"/>
    </row>
    <row r="470" customHeight="1" spans="1:6">
      <c r="A470" s="124" t="s">
        <v>1082</v>
      </c>
      <c r="B470" s="76">
        <f>SUM(B471:B472)</f>
        <v>0</v>
      </c>
      <c r="C470" s="75"/>
      <c r="D470" s="66"/>
      <c r="E470" s="77"/>
      <c r="F470" s="68"/>
    </row>
    <row r="471" customHeight="1" spans="1:6">
      <c r="A471" s="103"/>
      <c r="B471" s="76"/>
      <c r="C471" s="75"/>
      <c r="D471" s="66"/>
      <c r="E471" s="77"/>
      <c r="F471" s="68"/>
    </row>
    <row r="472" customHeight="1" spans="1:6">
      <c r="A472" s="103"/>
      <c r="B472" s="76"/>
      <c r="C472" s="75"/>
      <c r="D472" s="66">
        <f t="shared" si="8"/>
        <v>0</v>
      </c>
      <c r="E472" s="77"/>
      <c r="F472" s="68"/>
    </row>
    <row r="473" customHeight="1" spans="1:6">
      <c r="A473" s="69" t="s">
        <v>1083</v>
      </c>
      <c r="B473" s="66">
        <f>B474+B478+B482</f>
        <v>0</v>
      </c>
      <c r="C473" s="71">
        <f>C474+C478+C482</f>
        <v>0</v>
      </c>
      <c r="D473" s="66">
        <f t="shared" si="8"/>
        <v>0</v>
      </c>
      <c r="E473" s="77"/>
      <c r="F473" s="68"/>
    </row>
    <row r="474" customHeight="1" spans="1:6">
      <c r="A474" s="73" t="s">
        <v>1084</v>
      </c>
      <c r="B474" s="76">
        <f>SUM(B475:B477)</f>
        <v>0</v>
      </c>
      <c r="C474" s="75">
        <f>SUM(C475:C477)</f>
        <v>0</v>
      </c>
      <c r="D474" s="66">
        <f t="shared" si="8"/>
        <v>0</v>
      </c>
      <c r="E474" s="77"/>
      <c r="F474" s="68"/>
    </row>
    <row r="475" customHeight="1" spans="1:6">
      <c r="A475" s="61"/>
      <c r="B475" s="76"/>
      <c r="C475" s="75"/>
      <c r="D475" s="66">
        <f t="shared" ref="D475:D524" si="9">B475-C475</f>
        <v>0</v>
      </c>
      <c r="E475" s="77"/>
      <c r="F475" s="68"/>
    </row>
    <row r="476" customHeight="1" spans="1:6">
      <c r="A476" s="61"/>
      <c r="B476" s="76"/>
      <c r="C476" s="75"/>
      <c r="D476" s="66">
        <f t="shared" si="9"/>
        <v>0</v>
      </c>
      <c r="E476" s="77"/>
      <c r="F476" s="68"/>
    </row>
    <row r="477" customHeight="1" spans="1:6">
      <c r="A477" s="61"/>
      <c r="B477" s="76"/>
      <c r="C477" s="75"/>
      <c r="D477" s="66">
        <f t="shared" si="9"/>
        <v>0</v>
      </c>
      <c r="E477" s="77"/>
      <c r="F477" s="68"/>
    </row>
    <row r="478" customHeight="1" spans="1:6">
      <c r="A478" s="73" t="s">
        <v>1088</v>
      </c>
      <c r="B478" s="76">
        <f>SUM(B479:B481)</f>
        <v>0</v>
      </c>
      <c r="C478" s="75">
        <f>SUM(C479:C481)</f>
        <v>0</v>
      </c>
      <c r="D478" s="66">
        <f t="shared" si="9"/>
        <v>0</v>
      </c>
      <c r="E478" s="77"/>
      <c r="F478" s="68"/>
    </row>
    <row r="479" customHeight="1" spans="1:6">
      <c r="A479" s="61"/>
      <c r="B479" s="76"/>
      <c r="C479" s="75"/>
      <c r="D479" s="66">
        <f t="shared" si="9"/>
        <v>0</v>
      </c>
      <c r="E479" s="77"/>
      <c r="F479" s="68"/>
    </row>
    <row r="480" customHeight="1" spans="1:6">
      <c r="A480" s="61"/>
      <c r="B480" s="76"/>
      <c r="C480" s="75"/>
      <c r="D480" s="66">
        <f t="shared" si="9"/>
        <v>0</v>
      </c>
      <c r="E480" s="77"/>
      <c r="F480" s="68"/>
    </row>
    <row r="481" customHeight="1" spans="1:6">
      <c r="A481" s="61"/>
      <c r="B481" s="76"/>
      <c r="C481" s="75"/>
      <c r="D481" s="66">
        <f t="shared" si="9"/>
        <v>0</v>
      </c>
      <c r="E481" s="77"/>
      <c r="F481" s="68"/>
    </row>
    <row r="482" customHeight="1" spans="1:6">
      <c r="A482" s="73" t="s">
        <v>1089</v>
      </c>
      <c r="B482" s="76">
        <f>SUM(B483:B485)</f>
        <v>0</v>
      </c>
      <c r="C482" s="75">
        <f>SUM(C483:C485)</f>
        <v>0</v>
      </c>
      <c r="D482" s="66">
        <f t="shared" si="9"/>
        <v>0</v>
      </c>
      <c r="E482" s="77"/>
      <c r="F482" s="68"/>
    </row>
    <row r="483" customHeight="1" spans="1:6">
      <c r="A483" s="61"/>
      <c r="B483" s="76"/>
      <c r="C483" s="75"/>
      <c r="D483" s="66">
        <f t="shared" si="9"/>
        <v>0</v>
      </c>
      <c r="E483" s="77"/>
      <c r="F483" s="68"/>
    </row>
    <row r="484" customHeight="1" spans="1:6">
      <c r="A484" s="61"/>
      <c r="B484" s="76"/>
      <c r="C484" s="75"/>
      <c r="D484" s="66">
        <f t="shared" si="9"/>
        <v>0</v>
      </c>
      <c r="E484" s="77"/>
      <c r="F484" s="68"/>
    </row>
    <row r="485" customHeight="1" spans="1:6">
      <c r="A485" s="61"/>
      <c r="B485" s="76"/>
      <c r="C485" s="75"/>
      <c r="D485" s="66">
        <f t="shared" si="9"/>
        <v>0</v>
      </c>
      <c r="E485" s="77"/>
      <c r="F485" s="68"/>
    </row>
    <row r="486" customHeight="1" spans="1:6">
      <c r="A486" s="69" t="s">
        <v>1090</v>
      </c>
      <c r="B486" s="76">
        <f>B487+B490+B493+B496+B499</f>
        <v>0</v>
      </c>
      <c r="C486" s="75">
        <f>C487+C490+C493+C496+C499</f>
        <v>0</v>
      </c>
      <c r="D486" s="66">
        <f t="shared" si="9"/>
        <v>0</v>
      </c>
      <c r="E486" s="77"/>
      <c r="F486" s="68"/>
    </row>
    <row r="487" customHeight="1" spans="1:6">
      <c r="A487" s="73" t="s">
        <v>1091</v>
      </c>
      <c r="B487" s="76">
        <f>SUM(B488:B489)</f>
        <v>0</v>
      </c>
      <c r="C487" s="75">
        <f>SUM(C488:C489)</f>
        <v>0</v>
      </c>
      <c r="D487" s="66">
        <f t="shared" si="9"/>
        <v>0</v>
      </c>
      <c r="E487" s="77"/>
      <c r="F487" s="68"/>
    </row>
    <row r="488" customHeight="1" spans="1:6">
      <c r="A488" s="61"/>
      <c r="B488" s="76"/>
      <c r="C488" s="75"/>
      <c r="D488" s="66">
        <f t="shared" si="9"/>
        <v>0</v>
      </c>
      <c r="E488" s="77"/>
      <c r="F488" s="68"/>
    </row>
    <row r="489" customHeight="1" spans="1:6">
      <c r="A489" s="61"/>
      <c r="B489" s="76"/>
      <c r="C489" s="75"/>
      <c r="D489" s="66">
        <f t="shared" si="9"/>
        <v>0</v>
      </c>
      <c r="E489" s="77"/>
      <c r="F489" s="68"/>
    </row>
    <row r="490" customHeight="1" spans="1:6">
      <c r="A490" s="73" t="s">
        <v>1092</v>
      </c>
      <c r="B490" s="76">
        <f>SUM(B491:B492)</f>
        <v>0</v>
      </c>
      <c r="C490" s="75">
        <f>SUM(C491:C492)</f>
        <v>0</v>
      </c>
      <c r="D490" s="66">
        <f t="shared" si="9"/>
        <v>0</v>
      </c>
      <c r="F490" s="68"/>
    </row>
    <row r="491" customHeight="1" spans="1:6">
      <c r="A491" s="61"/>
      <c r="B491" s="76"/>
      <c r="C491" s="75"/>
      <c r="D491" s="66">
        <f t="shared" si="9"/>
        <v>0</v>
      </c>
      <c r="E491" s="77"/>
      <c r="F491" s="68"/>
    </row>
    <row r="492" customHeight="1" spans="1:6">
      <c r="A492" s="61"/>
      <c r="B492" s="76"/>
      <c r="C492" s="75"/>
      <c r="D492" s="66">
        <f t="shared" si="9"/>
        <v>0</v>
      </c>
      <c r="E492" s="77"/>
      <c r="F492" s="68"/>
    </row>
    <row r="493" customHeight="1" spans="1:6">
      <c r="A493" s="73" t="s">
        <v>1093</v>
      </c>
      <c r="B493" s="76">
        <f>SUM(B494:B495)</f>
        <v>0</v>
      </c>
      <c r="C493" s="75">
        <f>SUM(C494:C495)</f>
        <v>0</v>
      </c>
      <c r="D493" s="66">
        <f t="shared" si="9"/>
        <v>0</v>
      </c>
      <c r="E493" s="77"/>
      <c r="F493" s="68"/>
    </row>
    <row r="494" customHeight="1" spans="1:6">
      <c r="A494" s="61"/>
      <c r="B494" s="76"/>
      <c r="C494" s="75"/>
      <c r="D494" s="66">
        <f t="shared" si="9"/>
        <v>0</v>
      </c>
      <c r="E494" s="77"/>
      <c r="F494" s="68"/>
    </row>
    <row r="495" customHeight="1" spans="1:6">
      <c r="A495" s="61"/>
      <c r="B495" s="76"/>
      <c r="C495" s="75"/>
      <c r="D495" s="66">
        <f t="shared" si="9"/>
        <v>0</v>
      </c>
      <c r="E495" s="77"/>
      <c r="F495" s="68"/>
    </row>
    <row r="496" customHeight="1" spans="1:6">
      <c r="A496" s="73" t="s">
        <v>1094</v>
      </c>
      <c r="B496" s="76">
        <f>SUM(B497:B498)</f>
        <v>0</v>
      </c>
      <c r="C496" s="75">
        <f>SUM(C497:C498)</f>
        <v>0</v>
      </c>
      <c r="D496" s="66">
        <f t="shared" si="9"/>
        <v>0</v>
      </c>
      <c r="E496" s="77"/>
      <c r="F496" s="68"/>
    </row>
    <row r="497" customHeight="1" spans="1:6">
      <c r="A497" s="61"/>
      <c r="B497" s="76"/>
      <c r="C497" s="75"/>
      <c r="D497" s="66">
        <f t="shared" si="9"/>
        <v>0</v>
      </c>
      <c r="E497" s="77"/>
      <c r="F497" s="68"/>
    </row>
    <row r="498" customHeight="1" spans="1:6">
      <c r="A498" s="61"/>
      <c r="B498" s="76"/>
      <c r="C498" s="75"/>
      <c r="D498" s="66">
        <f t="shared" si="9"/>
        <v>0</v>
      </c>
      <c r="E498" s="77"/>
      <c r="F498" s="68"/>
    </row>
    <row r="499" customHeight="1" spans="1:6">
      <c r="A499" s="73" t="s">
        <v>1095</v>
      </c>
      <c r="B499" s="76">
        <f>SUM(B500:B501)</f>
        <v>0</v>
      </c>
      <c r="C499" s="75">
        <f>SUM(C500:C501)</f>
        <v>0</v>
      </c>
      <c r="D499" s="66">
        <f t="shared" si="9"/>
        <v>0</v>
      </c>
      <c r="E499" s="77"/>
      <c r="F499" s="68"/>
    </row>
    <row r="500" customHeight="1" spans="1:6">
      <c r="A500" s="103"/>
      <c r="B500" s="76"/>
      <c r="C500" s="75"/>
      <c r="D500" s="66">
        <f t="shared" si="9"/>
        <v>0</v>
      </c>
      <c r="E500" s="77"/>
      <c r="F500" s="68"/>
    </row>
    <row r="501" customHeight="1" spans="1:6">
      <c r="A501" s="103"/>
      <c r="B501" s="76"/>
      <c r="C501" s="75"/>
      <c r="D501" s="66">
        <f t="shared" si="9"/>
        <v>0</v>
      </c>
      <c r="E501" s="77"/>
      <c r="F501" s="68"/>
    </row>
    <row r="502" customHeight="1" spans="1:18">
      <c r="A502" s="126" t="s">
        <v>1096</v>
      </c>
      <c r="B502" s="127">
        <f>B503+B506+B509+B512+B515+B518</f>
        <v>0</v>
      </c>
      <c r="C502" s="128"/>
      <c r="D502" s="128"/>
      <c r="E502" s="109"/>
      <c r="F502" s="109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</row>
    <row r="503" customHeight="1" spans="1:18">
      <c r="A503" s="107" t="s">
        <v>1097</v>
      </c>
      <c r="B503" s="129">
        <f>SUM(B504:B505)</f>
        <v>0</v>
      </c>
      <c r="C503" s="128"/>
      <c r="D503" s="128"/>
      <c r="E503" s="109"/>
      <c r="F503" s="109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</row>
    <row r="504" customHeight="1" spans="1:18">
      <c r="A504" s="130"/>
      <c r="B504" s="128"/>
      <c r="C504" s="128"/>
      <c r="D504" s="128"/>
      <c r="E504" s="109"/>
      <c r="F504" s="109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</row>
    <row r="505" customHeight="1" spans="1:18">
      <c r="A505" s="130"/>
      <c r="B505" s="128"/>
      <c r="C505" s="128"/>
      <c r="D505" s="128"/>
      <c r="E505" s="109"/>
      <c r="F505" s="109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</row>
    <row r="506" customHeight="1" spans="1:18">
      <c r="A506" s="107" t="s">
        <v>1098</v>
      </c>
      <c r="B506" s="129">
        <f>SUM(B507:B508)</f>
        <v>0</v>
      </c>
      <c r="C506" s="128"/>
      <c r="D506" s="128"/>
      <c r="E506" s="109"/>
      <c r="F506" s="109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</row>
    <row r="507" customHeight="1" spans="1:18">
      <c r="A507" s="130"/>
      <c r="B507" s="128"/>
      <c r="C507" s="128"/>
      <c r="D507" s="128"/>
      <c r="E507" s="109"/>
      <c r="F507" s="109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</row>
    <row r="508" customHeight="1" spans="1:18">
      <c r="A508" s="130"/>
      <c r="B508" s="128"/>
      <c r="C508" s="128"/>
      <c r="D508" s="128"/>
      <c r="E508" s="109"/>
      <c r="F508" s="109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</row>
    <row r="509" customHeight="1" spans="1:18">
      <c r="A509" s="107" t="s">
        <v>1099</v>
      </c>
      <c r="B509" s="129">
        <f>SUM(B510:B511)</f>
        <v>0</v>
      </c>
      <c r="C509" s="128"/>
      <c r="D509" s="128"/>
      <c r="E509" s="109"/>
      <c r="F509" s="109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</row>
    <row r="510" customHeight="1" spans="1:18">
      <c r="A510" s="130"/>
      <c r="B510" s="128"/>
      <c r="C510" s="128"/>
      <c r="D510" s="128"/>
      <c r="E510" s="109"/>
      <c r="F510" s="109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</row>
    <row r="511" customHeight="1" spans="1:18">
      <c r="A511" s="130"/>
      <c r="B511" s="128"/>
      <c r="C511" s="128"/>
      <c r="D511" s="128"/>
      <c r="E511" s="109"/>
      <c r="F511" s="109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</row>
    <row r="512" customHeight="1" spans="1:18">
      <c r="A512" s="107" t="s">
        <v>1100</v>
      </c>
      <c r="B512" s="129">
        <f>SUM(B513:B514)</f>
        <v>0</v>
      </c>
      <c r="C512" s="128"/>
      <c r="D512" s="128"/>
      <c r="E512" s="109"/>
      <c r="F512" s="109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</row>
    <row r="513" s="53" customFormat="1" customHeight="1" spans="1:6">
      <c r="A513" s="130"/>
      <c r="B513" s="128"/>
      <c r="C513" s="128"/>
      <c r="D513" s="128"/>
      <c r="E513" s="109"/>
      <c r="F513" s="109"/>
    </row>
    <row r="514" s="53" customFormat="1" customHeight="1" spans="1:6">
      <c r="A514" s="130"/>
      <c r="B514" s="128"/>
      <c r="C514" s="128"/>
      <c r="D514" s="128"/>
      <c r="E514" s="109"/>
      <c r="F514" s="109"/>
    </row>
    <row r="515" s="53" customFormat="1" customHeight="1" spans="1:6">
      <c r="A515" s="107" t="s">
        <v>1101</v>
      </c>
      <c r="B515" s="129">
        <f>SUM(B516:B517)</f>
        <v>0</v>
      </c>
      <c r="C515" s="128"/>
      <c r="D515" s="128"/>
      <c r="E515" s="109"/>
      <c r="F515" s="109"/>
    </row>
    <row r="516" s="53" customFormat="1" customHeight="1" spans="1:6">
      <c r="A516" s="130"/>
      <c r="B516" s="128"/>
      <c r="C516" s="128"/>
      <c r="D516" s="128"/>
      <c r="E516" s="109"/>
      <c r="F516" s="109"/>
    </row>
    <row r="517" customHeight="1" spans="1:18">
      <c r="A517" s="130"/>
      <c r="B517" s="128"/>
      <c r="C517" s="128"/>
      <c r="D517" s="128"/>
      <c r="E517" s="109"/>
      <c r="F517" s="109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</row>
    <row r="518" customHeight="1" spans="1:18">
      <c r="A518" s="107" t="s">
        <v>1102</v>
      </c>
      <c r="B518" s="129">
        <f>SUM(B519:B520)</f>
        <v>0</v>
      </c>
      <c r="C518" s="128"/>
      <c r="D518" s="128"/>
      <c r="E518" s="109"/>
      <c r="F518" s="109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</row>
    <row r="519" customHeight="1" spans="1:18">
      <c r="A519" s="130"/>
      <c r="B519" s="128"/>
      <c r="C519" s="128"/>
      <c r="D519" s="128"/>
      <c r="E519" s="109"/>
      <c r="F519" s="109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</row>
    <row r="520" customHeight="1" spans="1:18">
      <c r="A520" s="130"/>
      <c r="B520" s="128"/>
      <c r="C520" s="128"/>
      <c r="D520" s="128"/>
      <c r="E520" s="109"/>
      <c r="F520" s="109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</row>
    <row r="521" customHeight="1" spans="1:6">
      <c r="A521" s="69" t="s">
        <v>1103</v>
      </c>
      <c r="B521" s="76">
        <f>SUM(B522:B523)</f>
        <v>0</v>
      </c>
      <c r="C521" s="75">
        <f>SUM(C522:C523)</f>
        <v>0</v>
      </c>
      <c r="D521" s="66">
        <f t="shared" si="9"/>
        <v>0</v>
      </c>
      <c r="E521" s="77"/>
      <c r="F521" s="68"/>
    </row>
    <row r="522" customHeight="1" spans="1:6">
      <c r="A522" s="61"/>
      <c r="B522" s="76"/>
      <c r="C522" s="75"/>
      <c r="D522" s="66">
        <f t="shared" si="9"/>
        <v>0</v>
      </c>
      <c r="E522" s="77"/>
      <c r="F522" s="68"/>
    </row>
    <row r="523" customHeight="1" spans="1:6">
      <c r="A523" s="61"/>
      <c r="B523" s="76"/>
      <c r="C523" s="75"/>
      <c r="D523" s="66">
        <f t="shared" si="9"/>
        <v>0</v>
      </c>
      <c r="E523" s="77"/>
      <c r="F523" s="68"/>
    </row>
    <row r="524" customHeight="1" spans="1:6">
      <c r="A524" s="61"/>
      <c r="B524" s="76"/>
      <c r="C524" s="75"/>
      <c r="D524" s="66">
        <f t="shared" si="9"/>
        <v>0</v>
      </c>
      <c r="E524" s="77"/>
      <c r="F524" s="68"/>
    </row>
  </sheetData>
  <sheetProtection selectLockedCells="1" formatCells="0" formatColumns="0" formatRows="0" insertRows="0" insertColumns="0" insertHyperlinks="0" deleteColumns="0" deleteRows="0" sort="0" autoFilter="0" pivotTables="0"/>
  <printOptions horizontalCentered="1"/>
  <pageMargins left="0" right="0" top="0.236220472440945" bottom="0.31496062992126" header="0.826771653543307" footer="0.196850393700787"/>
  <pageSetup paperSize="9" scale="74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pane xSplit="3" ySplit="4" topLeftCell="D5" activePane="bottomRight" state="frozen"/>
      <selection/>
      <selection pane="topRight"/>
      <selection pane="bottomLeft"/>
      <selection pane="bottomRight" activeCell="E25" sqref="E25"/>
    </sheetView>
  </sheetViews>
  <sheetFormatPr defaultColWidth="10" defaultRowHeight="13.5" outlineLevelRow="5"/>
  <cols>
    <col min="1" max="1" width="0.125" style="19" customWidth="1"/>
    <col min="2" max="3" width="23.125" style="19" customWidth="1"/>
    <col min="4" max="4" width="17.375" style="19" customWidth="1"/>
    <col min="5" max="12" width="23.125" style="19" customWidth="1"/>
    <col min="13" max="13" width="9.75" style="19" customWidth="1"/>
    <col min="14" max="16384" width="10" style="19"/>
  </cols>
  <sheetData>
    <row r="1" ht="28.7" customHeight="1" spans="1:12">
      <c r="A1" s="32"/>
      <c r="B1" s="35" t="s">
        <v>1222</v>
      </c>
      <c r="C1" s="35"/>
      <c r="D1" s="35"/>
      <c r="E1" s="35"/>
      <c r="F1" s="35"/>
      <c r="G1" s="35"/>
      <c r="H1" s="32"/>
      <c r="I1" s="32"/>
      <c r="J1" s="32"/>
      <c r="K1" s="32"/>
      <c r="L1" s="32"/>
    </row>
    <row r="2" ht="14.25" customHeight="1" spans="2:12">
      <c r="B2" s="36"/>
      <c r="C2" s="36"/>
      <c r="D2" s="37"/>
      <c r="E2" s="36"/>
      <c r="F2" s="36"/>
      <c r="G2" s="37"/>
      <c r="H2" s="37"/>
      <c r="I2" s="37"/>
      <c r="J2" s="37"/>
      <c r="K2" s="37"/>
      <c r="L2" s="50" t="s">
        <v>3</v>
      </c>
    </row>
    <row r="3" ht="14.25" customHeight="1" spans="2:12">
      <c r="B3" s="38" t="s">
        <v>1223</v>
      </c>
      <c r="C3" s="39" t="s">
        <v>1224</v>
      </c>
      <c r="D3" s="39" t="s">
        <v>1225</v>
      </c>
      <c r="E3" s="39" t="s">
        <v>1226</v>
      </c>
      <c r="F3" s="40" t="s">
        <v>1227</v>
      </c>
      <c r="G3" s="40"/>
      <c r="H3" s="40"/>
      <c r="I3" s="51" t="s">
        <v>1228</v>
      </c>
      <c r="J3" s="51"/>
      <c r="K3" s="51"/>
      <c r="L3" s="51"/>
    </row>
    <row r="4" ht="14.25" customHeight="1" spans="2:12">
      <c r="B4" s="38"/>
      <c r="C4" s="39"/>
      <c r="D4" s="39"/>
      <c r="E4" s="39"/>
      <c r="F4" s="41" t="s">
        <v>443</v>
      </c>
      <c r="G4" s="41" t="s">
        <v>1229</v>
      </c>
      <c r="H4" s="41" t="s">
        <v>1230</v>
      </c>
      <c r="I4" s="41" t="s">
        <v>443</v>
      </c>
      <c r="J4" s="41" t="s">
        <v>1231</v>
      </c>
      <c r="K4" s="41" t="s">
        <v>1232</v>
      </c>
      <c r="L4" s="52" t="s">
        <v>1233</v>
      </c>
    </row>
    <row r="5" ht="14.25" customHeight="1" spans="2:12">
      <c r="B5" s="42" t="s">
        <v>1234</v>
      </c>
      <c r="C5" s="43" t="s">
        <v>835</v>
      </c>
      <c r="D5" s="44" t="s">
        <v>1235</v>
      </c>
      <c r="E5" s="45" t="s">
        <v>1236</v>
      </c>
      <c r="F5" s="46">
        <v>157428</v>
      </c>
      <c r="G5" s="46">
        <v>90554</v>
      </c>
      <c r="H5" s="46">
        <v>66874</v>
      </c>
      <c r="I5" s="46">
        <v>47728</v>
      </c>
      <c r="J5" s="46">
        <v>10954</v>
      </c>
      <c r="K5" s="46">
        <v>0</v>
      </c>
      <c r="L5" s="46">
        <v>36774</v>
      </c>
    </row>
    <row r="6" ht="14.25" customHeight="1" spans="2:12">
      <c r="B6" s="47" t="s">
        <v>1237</v>
      </c>
      <c r="C6" s="47"/>
      <c r="D6" s="48"/>
      <c r="E6" s="49"/>
      <c r="F6" s="49">
        <v>157428</v>
      </c>
      <c r="G6" s="49">
        <v>90554</v>
      </c>
      <c r="H6" s="49">
        <v>66874</v>
      </c>
      <c r="I6" s="49">
        <v>47728</v>
      </c>
      <c r="J6" s="49">
        <v>10954</v>
      </c>
      <c r="K6" s="49">
        <v>0</v>
      </c>
      <c r="L6" s="49">
        <v>36774</v>
      </c>
    </row>
  </sheetData>
  <mergeCells count="8">
    <mergeCell ref="B1:G1"/>
    <mergeCell ref="F3:H3"/>
    <mergeCell ref="I3:L3"/>
    <mergeCell ref="B6:C6"/>
    <mergeCell ref="B3:B4"/>
    <mergeCell ref="C3:C4"/>
    <mergeCell ref="D3:D4"/>
    <mergeCell ref="E3:E4"/>
  </mergeCells>
  <pageMargins left="0" right="0.195999994874001" top="0.0189999993890524" bottom="0.195999994874001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pane ySplit="4" topLeftCell="A29" activePane="bottomLeft" state="frozen"/>
      <selection/>
      <selection pane="bottomLeft" activeCell="G27" sqref="G27"/>
    </sheetView>
  </sheetViews>
  <sheetFormatPr defaultColWidth="10" defaultRowHeight="13.5" outlineLevelCol="7"/>
  <cols>
    <col min="1" max="1" width="20" style="19" customWidth="1"/>
    <col min="2" max="2" width="18.375" style="19" customWidth="1"/>
    <col min="3" max="4" width="12.875" style="19" customWidth="1"/>
    <col min="5" max="5" width="19.625" style="19" customWidth="1"/>
    <col min="6" max="6" width="14" style="19" customWidth="1"/>
    <col min="7" max="7" width="12.375" style="19" customWidth="1"/>
    <col min="8" max="8" width="20.625" style="19" customWidth="1"/>
    <col min="9" max="9" width="9.75" style="19" customWidth="1"/>
    <col min="10" max="16384" width="10" style="19"/>
  </cols>
  <sheetData>
    <row r="1" ht="39.95" customHeight="1" spans="1:8">
      <c r="A1" s="20" t="s">
        <v>1238</v>
      </c>
      <c r="B1" s="20"/>
      <c r="C1" s="20"/>
      <c r="D1" s="20"/>
      <c r="E1" s="20"/>
      <c r="F1" s="20"/>
      <c r="G1" s="20"/>
      <c r="H1" s="20"/>
    </row>
    <row r="2" ht="14.25" customHeight="1" spans="1:8">
      <c r="A2" s="21" t="s">
        <v>1239</v>
      </c>
      <c r="B2" s="21"/>
      <c r="C2" s="21"/>
      <c r="D2" s="21"/>
      <c r="E2" s="21"/>
      <c r="F2" s="21"/>
      <c r="G2" s="21"/>
      <c r="H2" s="22" t="s">
        <v>3</v>
      </c>
    </row>
    <row r="3" ht="18" customHeight="1" spans="1:8">
      <c r="A3" s="23" t="s">
        <v>1240</v>
      </c>
      <c r="B3" s="24" t="s">
        <v>1241</v>
      </c>
      <c r="C3" s="25" t="s">
        <v>1242</v>
      </c>
      <c r="D3" s="25"/>
      <c r="E3" s="25"/>
      <c r="F3" s="26" t="s">
        <v>1243</v>
      </c>
      <c r="G3" s="26"/>
      <c r="H3" s="26"/>
    </row>
    <row r="4" ht="22.7" customHeight="1" spans="1:8">
      <c r="A4" s="23"/>
      <c r="B4" s="24"/>
      <c r="C4" s="27" t="s">
        <v>1244</v>
      </c>
      <c r="D4" s="27" t="s">
        <v>1245</v>
      </c>
      <c r="E4" s="27" t="s">
        <v>1246</v>
      </c>
      <c r="F4" s="27" t="s">
        <v>1247</v>
      </c>
      <c r="G4" s="27" t="s">
        <v>1245</v>
      </c>
      <c r="H4" s="28" t="s">
        <v>1246</v>
      </c>
    </row>
    <row r="5" ht="14.25" customHeight="1" spans="1:8">
      <c r="A5" s="29" t="s">
        <v>1248</v>
      </c>
      <c r="B5" s="30">
        <v>167502.19</v>
      </c>
      <c r="C5" s="30">
        <v>80028.19</v>
      </c>
      <c r="D5" s="31">
        <v>47.7773992089297</v>
      </c>
      <c r="E5" s="30">
        <v>0</v>
      </c>
      <c r="F5" s="30">
        <v>87474</v>
      </c>
      <c r="G5" s="31">
        <v>52.2226007910703</v>
      </c>
      <c r="H5" s="30">
        <v>0</v>
      </c>
    </row>
    <row r="6" ht="14.25" customHeight="1" spans="5:7">
      <c r="E6" s="32"/>
      <c r="G6" s="33"/>
    </row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 spans="4:4">
      <c r="D17" s="34"/>
    </row>
  </sheetData>
  <mergeCells count="6">
    <mergeCell ref="A1:H1"/>
    <mergeCell ref="A2:G2"/>
    <mergeCell ref="C3:E3"/>
    <mergeCell ref="F3:H3"/>
    <mergeCell ref="A3:A4"/>
    <mergeCell ref="B3:B4"/>
  </mergeCells>
  <pageMargins left="0.75" right="0.75" top="0.268999993801117" bottom="0.268999993801117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workbookViewId="0">
      <selection activeCell="M16" sqref="M16"/>
    </sheetView>
  </sheetViews>
  <sheetFormatPr defaultColWidth="9" defaultRowHeight="14.25" outlineLevelCol="6"/>
  <cols>
    <col min="1" max="1" width="13.125" style="1" customWidth="1"/>
    <col min="2" max="2" width="12.25" style="1" customWidth="1"/>
    <col min="3" max="7" width="16.5" style="1" customWidth="1"/>
    <col min="8" max="16384" width="9" style="1"/>
  </cols>
  <sheetData>
    <row r="1" customHeight="1" spans="1:7">
      <c r="A1" s="2"/>
      <c r="B1" s="2"/>
      <c r="C1" s="3"/>
      <c r="D1" s="3"/>
      <c r="E1" s="3"/>
      <c r="F1" s="3"/>
      <c r="G1" s="3"/>
    </row>
    <row r="2" ht="25.5" customHeight="1" spans="1:7">
      <c r="A2" s="4" t="s">
        <v>1249</v>
      </c>
      <c r="B2" s="4"/>
      <c r="C2" s="4"/>
      <c r="D2" s="4"/>
      <c r="E2" s="4"/>
      <c r="F2" s="4"/>
      <c r="G2" s="4"/>
    </row>
    <row r="3" customHeight="1" spans="1:7">
      <c r="A3" s="5" t="s">
        <v>1250</v>
      </c>
      <c r="B3" s="6"/>
      <c r="C3" s="6"/>
      <c r="D3" s="6"/>
      <c r="E3" s="6"/>
      <c r="G3" s="7" t="s">
        <v>325</v>
      </c>
    </row>
    <row r="4" customHeight="1" spans="1:7">
      <c r="A4" s="8" t="s">
        <v>1251</v>
      </c>
      <c r="B4" s="8"/>
      <c r="C4" s="9" t="s">
        <v>1252</v>
      </c>
      <c r="D4" s="10" t="s">
        <v>1253</v>
      </c>
      <c r="E4" s="10"/>
      <c r="F4" s="10"/>
      <c r="G4" s="10"/>
    </row>
    <row r="5" ht="48" customHeight="1" spans="1:7">
      <c r="A5" s="11" t="s">
        <v>1254</v>
      </c>
      <c r="B5" s="11" t="s">
        <v>1255</v>
      </c>
      <c r="C5" s="9"/>
      <c r="D5" s="10" t="s">
        <v>591</v>
      </c>
      <c r="E5" s="10" t="s">
        <v>1256</v>
      </c>
      <c r="F5" s="10" t="s">
        <v>1257</v>
      </c>
      <c r="G5" s="10" t="s">
        <v>1258</v>
      </c>
    </row>
    <row r="6" customHeight="1" spans="1:7">
      <c r="A6" s="12" t="s">
        <v>1259</v>
      </c>
      <c r="B6" s="12" t="s">
        <v>1259</v>
      </c>
      <c r="C6" s="13" t="s">
        <v>1259</v>
      </c>
      <c r="D6" s="14">
        <v>1</v>
      </c>
      <c r="E6" s="14">
        <v>2</v>
      </c>
      <c r="F6" s="14">
        <v>3</v>
      </c>
      <c r="G6" s="14">
        <v>4</v>
      </c>
    </row>
    <row r="7" s="1" customFormat="1" spans="1:7">
      <c r="A7" s="15"/>
      <c r="B7" s="16"/>
      <c r="C7" s="17" t="s">
        <v>443</v>
      </c>
      <c r="D7" s="18">
        <v>1096818723</v>
      </c>
      <c r="E7" s="18">
        <v>1096818723</v>
      </c>
      <c r="F7" s="18">
        <v>0</v>
      </c>
      <c r="G7" s="18">
        <v>0</v>
      </c>
    </row>
    <row r="8" ht="13.5" spans="1:7">
      <c r="A8" s="15" t="s">
        <v>1260</v>
      </c>
      <c r="B8" s="16"/>
      <c r="C8" s="17" t="s">
        <v>1261</v>
      </c>
      <c r="D8" s="18">
        <v>975744409</v>
      </c>
      <c r="E8" s="18">
        <v>975744409</v>
      </c>
      <c r="F8" s="18">
        <v>0</v>
      </c>
      <c r="G8" s="18">
        <v>0</v>
      </c>
    </row>
    <row r="9" ht="13.5" spans="1:7">
      <c r="A9" s="15" t="s">
        <v>1262</v>
      </c>
      <c r="B9" s="16" t="s">
        <v>1263</v>
      </c>
      <c r="C9" s="17" t="s">
        <v>1264</v>
      </c>
      <c r="D9" s="18">
        <v>457241592</v>
      </c>
      <c r="E9" s="18">
        <v>457241592</v>
      </c>
      <c r="F9" s="18">
        <v>0</v>
      </c>
      <c r="G9" s="18">
        <v>0</v>
      </c>
    </row>
    <row r="10" ht="13.5" spans="1:7">
      <c r="A10" s="15" t="s">
        <v>1262</v>
      </c>
      <c r="B10" s="16" t="s">
        <v>1265</v>
      </c>
      <c r="C10" s="17" t="s">
        <v>1266</v>
      </c>
      <c r="D10" s="18">
        <v>64654320</v>
      </c>
      <c r="E10" s="18">
        <v>64654320</v>
      </c>
      <c r="F10" s="18">
        <v>0</v>
      </c>
      <c r="G10" s="18">
        <v>0</v>
      </c>
    </row>
    <row r="11" ht="13.5" spans="1:7">
      <c r="A11" s="15" t="s">
        <v>1262</v>
      </c>
      <c r="B11" s="16" t="s">
        <v>1267</v>
      </c>
      <c r="C11" s="17" t="s">
        <v>1268</v>
      </c>
      <c r="D11" s="18">
        <v>8078124</v>
      </c>
      <c r="E11" s="18">
        <v>8078124</v>
      </c>
      <c r="F11" s="18">
        <v>0</v>
      </c>
      <c r="G11" s="18">
        <v>0</v>
      </c>
    </row>
    <row r="12" ht="13.5" spans="1:7">
      <c r="A12" s="15" t="s">
        <v>1262</v>
      </c>
      <c r="B12" s="16" t="s">
        <v>1269</v>
      </c>
      <c r="C12" s="17" t="s">
        <v>1270</v>
      </c>
      <c r="D12" s="18">
        <v>149684825</v>
      </c>
      <c r="E12" s="18">
        <v>149684825</v>
      </c>
      <c r="F12" s="18">
        <v>0</v>
      </c>
      <c r="G12" s="18">
        <v>0</v>
      </c>
    </row>
    <row r="13" ht="24" spans="1:7">
      <c r="A13" s="15" t="s">
        <v>1262</v>
      </c>
      <c r="B13" s="16" t="s">
        <v>1271</v>
      </c>
      <c r="C13" s="17" t="s">
        <v>1272</v>
      </c>
      <c r="D13" s="18">
        <v>37968067</v>
      </c>
      <c r="E13" s="18">
        <v>37968067</v>
      </c>
      <c r="F13" s="18">
        <v>0</v>
      </c>
      <c r="G13" s="18">
        <v>0</v>
      </c>
    </row>
    <row r="14" ht="13.5" spans="1:7">
      <c r="A14" s="15" t="s">
        <v>1262</v>
      </c>
      <c r="B14" s="16" t="s">
        <v>1273</v>
      </c>
      <c r="C14" s="17" t="s">
        <v>1274</v>
      </c>
      <c r="D14" s="18">
        <v>141349845</v>
      </c>
      <c r="E14" s="18">
        <v>141349845</v>
      </c>
      <c r="F14" s="18">
        <v>0</v>
      </c>
      <c r="G14" s="18">
        <v>0</v>
      </c>
    </row>
    <row r="15" ht="13.5" spans="1:7">
      <c r="A15" s="15" t="s">
        <v>1262</v>
      </c>
      <c r="B15" s="16" t="s">
        <v>1275</v>
      </c>
      <c r="C15" s="17" t="s">
        <v>1276</v>
      </c>
      <c r="D15" s="18">
        <v>75803601</v>
      </c>
      <c r="E15" s="18">
        <v>75803601</v>
      </c>
      <c r="F15" s="18">
        <v>0</v>
      </c>
      <c r="G15" s="18">
        <v>0</v>
      </c>
    </row>
    <row r="16" ht="13.5" spans="1:7">
      <c r="A16" s="15" t="s">
        <v>1262</v>
      </c>
      <c r="B16" s="16" t="s">
        <v>1277</v>
      </c>
      <c r="C16" s="17" t="s">
        <v>1278</v>
      </c>
      <c r="D16" s="18">
        <v>40964035</v>
      </c>
      <c r="E16" s="18">
        <v>40964035</v>
      </c>
      <c r="F16" s="18">
        <v>0</v>
      </c>
      <c r="G16" s="18">
        <v>0</v>
      </c>
    </row>
    <row r="17" ht="13.5" spans="1:7">
      <c r="A17" s="15" t="s">
        <v>1279</v>
      </c>
      <c r="B17" s="16"/>
      <c r="C17" s="17" t="s">
        <v>1280</v>
      </c>
      <c r="D17" s="18">
        <v>64954723</v>
      </c>
      <c r="E17" s="18">
        <v>64954723</v>
      </c>
      <c r="F17" s="18">
        <v>0</v>
      </c>
      <c r="G17" s="18">
        <v>0</v>
      </c>
    </row>
    <row r="18" ht="13.5" spans="1:7">
      <c r="A18" s="15" t="s">
        <v>1281</v>
      </c>
      <c r="B18" s="16" t="s">
        <v>1282</v>
      </c>
      <c r="C18" s="17" t="s">
        <v>1283</v>
      </c>
      <c r="D18" s="18">
        <v>11593660</v>
      </c>
      <c r="E18" s="18">
        <v>11593660</v>
      </c>
      <c r="F18" s="18">
        <v>0</v>
      </c>
      <c r="G18" s="18">
        <v>0</v>
      </c>
    </row>
    <row r="19" ht="13.5" spans="1:7">
      <c r="A19" s="15" t="s">
        <v>1281</v>
      </c>
      <c r="B19" s="16" t="s">
        <v>1284</v>
      </c>
      <c r="C19" s="17" t="s">
        <v>1285</v>
      </c>
      <c r="D19" s="18">
        <v>5040</v>
      </c>
      <c r="E19" s="18">
        <v>5040</v>
      </c>
      <c r="F19" s="18">
        <v>0</v>
      </c>
      <c r="G19" s="18">
        <v>0</v>
      </c>
    </row>
    <row r="20" ht="13.5" spans="1:7">
      <c r="A20" s="15" t="s">
        <v>1281</v>
      </c>
      <c r="B20" s="16" t="s">
        <v>1286</v>
      </c>
      <c r="C20" s="17" t="s">
        <v>1287</v>
      </c>
      <c r="D20" s="18">
        <v>33200</v>
      </c>
      <c r="E20" s="18">
        <v>33200</v>
      </c>
      <c r="F20" s="18">
        <v>0</v>
      </c>
      <c r="G20" s="18">
        <v>0</v>
      </c>
    </row>
    <row r="21" ht="13.5" spans="1:7">
      <c r="A21" s="15" t="s">
        <v>1281</v>
      </c>
      <c r="B21" s="16" t="s">
        <v>1288</v>
      </c>
      <c r="C21" s="17" t="s">
        <v>1289</v>
      </c>
      <c r="D21" s="18">
        <v>14742252</v>
      </c>
      <c r="E21" s="18">
        <v>14742252</v>
      </c>
      <c r="F21" s="18">
        <v>0</v>
      </c>
      <c r="G21" s="18">
        <v>0</v>
      </c>
    </row>
    <row r="22" ht="13.5" spans="1:7">
      <c r="A22" s="15" t="s">
        <v>1281</v>
      </c>
      <c r="B22" s="16" t="s">
        <v>1290</v>
      </c>
      <c r="C22" s="17" t="s">
        <v>1291</v>
      </c>
      <c r="D22" s="18">
        <v>11082201</v>
      </c>
      <c r="E22" s="18">
        <v>11082201</v>
      </c>
      <c r="F22" s="18">
        <v>0</v>
      </c>
      <c r="G22" s="18">
        <v>0</v>
      </c>
    </row>
    <row r="23" ht="24" spans="1:7">
      <c r="A23" s="15" t="s">
        <v>1281</v>
      </c>
      <c r="B23" s="16" t="s">
        <v>1292</v>
      </c>
      <c r="C23" s="17" t="s">
        <v>1293</v>
      </c>
      <c r="D23" s="18">
        <v>2834000</v>
      </c>
      <c r="E23" s="18">
        <v>2834000</v>
      </c>
      <c r="F23" s="18">
        <v>0</v>
      </c>
      <c r="G23" s="18">
        <v>0</v>
      </c>
    </row>
    <row r="24" ht="13.5" spans="1:7">
      <c r="A24" s="15" t="s">
        <v>1281</v>
      </c>
      <c r="B24" s="16" t="s">
        <v>1294</v>
      </c>
      <c r="C24" s="17" t="s">
        <v>1295</v>
      </c>
      <c r="D24" s="18">
        <v>12333170</v>
      </c>
      <c r="E24" s="18">
        <v>12333170</v>
      </c>
      <c r="F24" s="18">
        <v>0</v>
      </c>
      <c r="G24" s="18">
        <v>0</v>
      </c>
    </row>
    <row r="25" ht="24" spans="1:7">
      <c r="A25" s="15" t="s">
        <v>1281</v>
      </c>
      <c r="B25" s="16" t="s">
        <v>1296</v>
      </c>
      <c r="C25" s="17" t="s">
        <v>1297</v>
      </c>
      <c r="D25" s="18">
        <v>12331200</v>
      </c>
      <c r="E25" s="18">
        <v>12331200</v>
      </c>
      <c r="F25" s="18">
        <v>0</v>
      </c>
      <c r="G25" s="18">
        <v>0</v>
      </c>
    </row>
    <row r="26" ht="13.5" spans="1:7">
      <c r="A26" s="15" t="s">
        <v>1298</v>
      </c>
      <c r="B26" s="16"/>
      <c r="C26" s="17" t="s">
        <v>572</v>
      </c>
      <c r="D26" s="18">
        <v>56119591</v>
      </c>
      <c r="E26" s="18">
        <v>56119591</v>
      </c>
      <c r="F26" s="18">
        <v>0</v>
      </c>
      <c r="G26" s="18">
        <v>0</v>
      </c>
    </row>
    <row r="27" ht="13.5" spans="1:7">
      <c r="A27" s="15" t="s">
        <v>1299</v>
      </c>
      <c r="B27" s="16" t="s">
        <v>1300</v>
      </c>
      <c r="C27" s="17" t="s">
        <v>1301</v>
      </c>
      <c r="D27" s="18">
        <v>8636068</v>
      </c>
      <c r="E27" s="18">
        <v>8636068</v>
      </c>
      <c r="F27" s="18">
        <v>0</v>
      </c>
      <c r="G27" s="18">
        <v>0</v>
      </c>
    </row>
    <row r="28" ht="13.5" spans="1:7">
      <c r="A28" s="15" t="s">
        <v>1299</v>
      </c>
      <c r="B28" s="16" t="s">
        <v>1302</v>
      </c>
      <c r="C28" s="17" t="s">
        <v>1303</v>
      </c>
      <c r="D28" s="18">
        <v>37738893</v>
      </c>
      <c r="E28" s="18">
        <v>37738893</v>
      </c>
      <c r="F28" s="18">
        <v>0</v>
      </c>
      <c r="G28" s="18">
        <v>0</v>
      </c>
    </row>
    <row r="29" ht="13.5" spans="1:7">
      <c r="A29" s="15" t="s">
        <v>1299</v>
      </c>
      <c r="B29" s="16" t="s">
        <v>1304</v>
      </c>
      <c r="C29" s="17" t="s">
        <v>1305</v>
      </c>
      <c r="D29" s="18">
        <v>9529614</v>
      </c>
      <c r="E29" s="18">
        <v>9529614</v>
      </c>
      <c r="F29" s="18">
        <v>0</v>
      </c>
      <c r="G29" s="18">
        <v>0</v>
      </c>
    </row>
    <row r="30" ht="24" spans="1:7">
      <c r="A30" s="15" t="s">
        <v>1299</v>
      </c>
      <c r="B30" s="16" t="s">
        <v>1306</v>
      </c>
      <c r="C30" s="17" t="s">
        <v>1307</v>
      </c>
      <c r="D30" s="18">
        <v>215016</v>
      </c>
      <c r="E30" s="18">
        <v>215016</v>
      </c>
      <c r="F30" s="18">
        <v>0</v>
      </c>
      <c r="G30" s="18">
        <v>0</v>
      </c>
    </row>
  </sheetData>
  <sheetProtection formatCells="0" formatColumns="0" formatRows="0"/>
  <mergeCells count="5">
    <mergeCell ref="A2:G2"/>
    <mergeCell ref="A3:E3"/>
    <mergeCell ref="A4:B4"/>
    <mergeCell ref="D4:G4"/>
    <mergeCell ref="C4:C5"/>
  </mergeCell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10" workbookViewId="0">
      <selection activeCell="A3" sqref="A3:D3"/>
    </sheetView>
  </sheetViews>
  <sheetFormatPr defaultColWidth="9" defaultRowHeight="13.5" outlineLevelCol="3"/>
  <cols>
    <col min="1" max="1" width="25" style="369" customWidth="1"/>
    <col min="2" max="2" width="17.875" style="369" customWidth="1"/>
    <col min="3" max="3" width="15.125" style="369" customWidth="1"/>
    <col min="4" max="4" width="21" style="369" customWidth="1"/>
    <col min="5" max="16384" width="9" style="369"/>
  </cols>
  <sheetData>
    <row r="1" ht="14.25" spans="1:1">
      <c r="A1" s="400" t="s">
        <v>36</v>
      </c>
    </row>
    <row r="2" s="400" customFormat="1" ht="24.75" customHeight="1" spans="1:4">
      <c r="A2" s="410" t="s">
        <v>37</v>
      </c>
      <c r="B2" s="411"/>
      <c r="C2" s="411"/>
      <c r="D2" s="411"/>
    </row>
    <row r="3" ht="24.75" customHeight="1" spans="1:4">
      <c r="A3" s="376" t="s">
        <v>2</v>
      </c>
      <c r="B3" s="377"/>
      <c r="C3" s="377"/>
      <c r="D3" s="378" t="s">
        <v>3</v>
      </c>
    </row>
    <row r="4" ht="37.5" customHeight="1" spans="1:4">
      <c r="A4" s="412" t="s">
        <v>4</v>
      </c>
      <c r="B4" s="413" t="s">
        <v>5</v>
      </c>
      <c r="C4" s="412" t="s">
        <v>6</v>
      </c>
      <c r="D4" s="413" t="s">
        <v>7</v>
      </c>
    </row>
    <row r="5" ht="19.35" customHeight="1" spans="1:4">
      <c r="A5" s="414" t="s">
        <v>8</v>
      </c>
      <c r="B5" s="415">
        <f>SUM(B6:B22)</f>
        <v>28770</v>
      </c>
      <c r="C5" s="415">
        <f>SUM(C6:C22)</f>
        <v>33193</v>
      </c>
      <c r="D5" s="415">
        <f t="shared" ref="D5:D33" si="0">IF(B5=0,"",ROUND((C5-B5)/B5*100,1))</f>
        <v>15.4</v>
      </c>
    </row>
    <row r="6" ht="19.35" customHeight="1" spans="1:4">
      <c r="A6" s="414" t="s">
        <v>9</v>
      </c>
      <c r="B6" s="415">
        <v>4207</v>
      </c>
      <c r="C6" s="415">
        <v>5417</v>
      </c>
      <c r="D6" s="415">
        <f t="shared" si="0"/>
        <v>28.8</v>
      </c>
    </row>
    <row r="7" ht="19.35" customHeight="1" spans="1:4">
      <c r="A7" s="414" t="s">
        <v>10</v>
      </c>
      <c r="B7" s="415"/>
      <c r="C7" s="415"/>
      <c r="D7" s="415" t="str">
        <f t="shared" si="0"/>
        <v/>
      </c>
    </row>
    <row r="8" ht="19.35" customHeight="1" spans="1:4">
      <c r="A8" s="414" t="s">
        <v>11</v>
      </c>
      <c r="B8" s="415">
        <v>3748</v>
      </c>
      <c r="C8" s="415">
        <v>4503</v>
      </c>
      <c r="D8" s="415">
        <f t="shared" si="0"/>
        <v>20.1</v>
      </c>
    </row>
    <row r="9" ht="19.35" customHeight="1" spans="1:4">
      <c r="A9" s="414" t="s">
        <v>38</v>
      </c>
      <c r="B9" s="415"/>
      <c r="C9" s="415"/>
      <c r="D9" s="415" t="str">
        <f t="shared" si="0"/>
        <v/>
      </c>
    </row>
    <row r="10" ht="19.35" customHeight="1" spans="1:4">
      <c r="A10" s="414" t="s">
        <v>12</v>
      </c>
      <c r="B10" s="415">
        <v>814</v>
      </c>
      <c r="C10" s="415">
        <v>650</v>
      </c>
      <c r="D10" s="415">
        <f t="shared" si="0"/>
        <v>-20.1</v>
      </c>
    </row>
    <row r="11" ht="19.35" customHeight="1" spans="1:4">
      <c r="A11" s="414" t="s">
        <v>13</v>
      </c>
      <c r="B11" s="415">
        <v>431</v>
      </c>
      <c r="C11" s="415">
        <v>483</v>
      </c>
      <c r="D11" s="415">
        <f t="shared" si="0"/>
        <v>12.1</v>
      </c>
    </row>
    <row r="12" ht="19.35" customHeight="1" spans="1:4">
      <c r="A12" s="414" t="s">
        <v>14</v>
      </c>
      <c r="B12" s="415">
        <v>480</v>
      </c>
      <c r="C12" s="415">
        <v>1314</v>
      </c>
      <c r="D12" s="415">
        <f t="shared" si="0"/>
        <v>173.8</v>
      </c>
    </row>
    <row r="13" ht="19.35" customHeight="1" spans="1:4">
      <c r="A13" s="414" t="s">
        <v>15</v>
      </c>
      <c r="B13" s="415">
        <v>2115</v>
      </c>
      <c r="C13" s="415">
        <v>2386</v>
      </c>
      <c r="D13" s="415">
        <f t="shared" si="0"/>
        <v>12.8</v>
      </c>
    </row>
    <row r="14" ht="19.35" customHeight="1" spans="1:4">
      <c r="A14" s="414" t="s">
        <v>16</v>
      </c>
      <c r="B14" s="415">
        <v>112</v>
      </c>
      <c r="C14" s="415">
        <v>270</v>
      </c>
      <c r="D14" s="415">
        <f t="shared" si="0"/>
        <v>141.1</v>
      </c>
    </row>
    <row r="15" ht="19.35" customHeight="1" spans="1:4">
      <c r="A15" s="414" t="s">
        <v>17</v>
      </c>
      <c r="B15" s="415">
        <v>6470</v>
      </c>
      <c r="C15" s="415">
        <v>7145</v>
      </c>
      <c r="D15" s="415">
        <f t="shared" si="0"/>
        <v>10.4</v>
      </c>
    </row>
    <row r="16" ht="19.35" customHeight="1" spans="1:4">
      <c r="A16" s="414" t="s">
        <v>18</v>
      </c>
      <c r="B16" s="415">
        <v>1783</v>
      </c>
      <c r="C16" s="415">
        <v>2035</v>
      </c>
      <c r="D16" s="415">
        <f t="shared" si="0"/>
        <v>14.1</v>
      </c>
    </row>
    <row r="17" ht="19.35" customHeight="1" spans="1:4">
      <c r="A17" s="414" t="s">
        <v>19</v>
      </c>
      <c r="B17" s="415">
        <v>1513</v>
      </c>
      <c r="C17" s="415">
        <v>1800</v>
      </c>
      <c r="D17" s="415">
        <f t="shared" si="0"/>
        <v>19</v>
      </c>
    </row>
    <row r="18" ht="19.35" customHeight="1" spans="1:4">
      <c r="A18" s="414" t="s">
        <v>20</v>
      </c>
      <c r="B18" s="415">
        <v>4274</v>
      </c>
      <c r="C18" s="415">
        <v>3924</v>
      </c>
      <c r="D18" s="415">
        <f t="shared" si="0"/>
        <v>-8.2</v>
      </c>
    </row>
    <row r="19" ht="19.35" customHeight="1" spans="1:4">
      <c r="A19" s="414" t="s">
        <v>21</v>
      </c>
      <c r="B19" s="415">
        <v>2782</v>
      </c>
      <c r="C19" s="415">
        <v>3156</v>
      </c>
      <c r="D19" s="415">
        <f t="shared" si="0"/>
        <v>13.4</v>
      </c>
    </row>
    <row r="20" ht="19.35" customHeight="1" spans="1:4">
      <c r="A20" s="414" t="s">
        <v>22</v>
      </c>
      <c r="B20" s="415">
        <v>33</v>
      </c>
      <c r="C20" s="415">
        <v>60</v>
      </c>
      <c r="D20" s="415">
        <f t="shared" si="0"/>
        <v>81.8</v>
      </c>
    </row>
    <row r="21" ht="19.35" customHeight="1" spans="1:4">
      <c r="A21" s="414" t="s">
        <v>23</v>
      </c>
      <c r="B21" s="415">
        <v>8</v>
      </c>
      <c r="C21" s="415">
        <v>50</v>
      </c>
      <c r="D21" s="415">
        <f t="shared" si="0"/>
        <v>525</v>
      </c>
    </row>
    <row r="22" ht="19.35" customHeight="1" spans="1:4">
      <c r="A22" s="414" t="s">
        <v>24</v>
      </c>
      <c r="B22" s="415"/>
      <c r="C22" s="415"/>
      <c r="D22" s="415" t="str">
        <f t="shared" si="0"/>
        <v/>
      </c>
    </row>
    <row r="23" ht="19.35" customHeight="1" spans="1:4">
      <c r="A23" s="414" t="s">
        <v>25</v>
      </c>
      <c r="B23" s="415">
        <f>SUM(B24:B31)</f>
        <v>30971</v>
      </c>
      <c r="C23" s="415">
        <f>SUM(C24:C31)</f>
        <v>30312</v>
      </c>
      <c r="D23" s="415">
        <f t="shared" si="0"/>
        <v>-2.1</v>
      </c>
    </row>
    <row r="24" ht="19.35" customHeight="1" spans="1:4">
      <c r="A24" s="414" t="s">
        <v>26</v>
      </c>
      <c r="B24" s="415">
        <v>6784</v>
      </c>
      <c r="C24" s="415">
        <v>2485</v>
      </c>
      <c r="D24" s="415">
        <f t="shared" si="0"/>
        <v>-63.4</v>
      </c>
    </row>
    <row r="25" ht="19.35" customHeight="1" spans="1:4">
      <c r="A25" s="414" t="s">
        <v>27</v>
      </c>
      <c r="B25" s="415">
        <v>16334</v>
      </c>
      <c r="C25" s="415">
        <v>18975</v>
      </c>
      <c r="D25" s="415">
        <f t="shared" si="0"/>
        <v>16.2</v>
      </c>
    </row>
    <row r="26" ht="19.35" customHeight="1" spans="1:4">
      <c r="A26" s="414" t="s">
        <v>28</v>
      </c>
      <c r="B26" s="415">
        <v>6330</v>
      </c>
      <c r="C26" s="415">
        <v>6400</v>
      </c>
      <c r="D26" s="415">
        <f t="shared" si="0"/>
        <v>1.1</v>
      </c>
    </row>
    <row r="27" ht="19.35" customHeight="1" spans="1:4">
      <c r="A27" s="414" t="s">
        <v>29</v>
      </c>
      <c r="B27" s="415"/>
      <c r="C27" s="415"/>
      <c r="D27" s="415" t="str">
        <f t="shared" si="0"/>
        <v/>
      </c>
    </row>
    <row r="28" ht="19.35" customHeight="1" spans="1:4">
      <c r="A28" s="414" t="s">
        <v>30</v>
      </c>
      <c r="B28" s="415">
        <v>979</v>
      </c>
      <c r="C28" s="415">
        <v>631</v>
      </c>
      <c r="D28" s="415">
        <f t="shared" si="0"/>
        <v>-35.5</v>
      </c>
    </row>
    <row r="29" ht="19.35" customHeight="1" spans="1:4">
      <c r="A29" s="414" t="s">
        <v>31</v>
      </c>
      <c r="B29" s="415">
        <v>15</v>
      </c>
      <c r="C29" s="415">
        <v>100</v>
      </c>
      <c r="D29" s="415">
        <f t="shared" si="0"/>
        <v>566.7</v>
      </c>
    </row>
    <row r="30" s="409" customFormat="1" ht="19.35" customHeight="1" spans="1:4">
      <c r="A30" s="414" t="s">
        <v>32</v>
      </c>
      <c r="B30" s="415">
        <v>436</v>
      </c>
      <c r="C30" s="415">
        <v>400</v>
      </c>
      <c r="D30" s="415">
        <f t="shared" si="0"/>
        <v>-8.3</v>
      </c>
    </row>
    <row r="31" s="409" customFormat="1" ht="19.35" customHeight="1" spans="1:4">
      <c r="A31" s="414" t="s">
        <v>33</v>
      </c>
      <c r="B31" s="415">
        <v>93</v>
      </c>
      <c r="C31" s="415">
        <v>1321</v>
      </c>
      <c r="D31" s="415">
        <f t="shared" si="0"/>
        <v>1320.4</v>
      </c>
    </row>
    <row r="32" s="409" customFormat="1" ht="19.35" customHeight="1" spans="1:4">
      <c r="A32" s="414" t="s">
        <v>34</v>
      </c>
      <c r="B32" s="415"/>
      <c r="C32" s="415"/>
      <c r="D32" s="415" t="str">
        <f t="shared" si="0"/>
        <v/>
      </c>
    </row>
    <row r="33" ht="19.35" customHeight="1" spans="1:4">
      <c r="A33" s="416" t="s">
        <v>35</v>
      </c>
      <c r="B33" s="415">
        <f>SUM(B23,B5,)</f>
        <v>59741</v>
      </c>
      <c r="C33" s="415">
        <f>SUM(C23,C5,)</f>
        <v>63505</v>
      </c>
      <c r="D33" s="415">
        <f t="shared" si="0"/>
        <v>6.3</v>
      </c>
    </row>
    <row r="34" ht="20.25" customHeight="1" spans="1:4">
      <c r="A34" s="417" t="s">
        <v>34</v>
      </c>
      <c r="B34" s="417"/>
      <c r="C34" s="417"/>
      <c r="D34" s="417"/>
    </row>
  </sheetData>
  <mergeCells count="2">
    <mergeCell ref="A2:D2"/>
    <mergeCell ref="A34:D34"/>
  </mergeCells>
  <printOptions horizontalCentered="1"/>
  <pageMargins left="0.786805555555556" right="0.786805555555556" top="0.984027777777778" bottom="0.66875" header="0.314583333333333" footer="0.786805555555556"/>
  <pageSetup paperSize="9" orientation="portrait" verticalDpi="300"/>
  <headerFooter>
    <oddFooter>&amp;C— 15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1"/>
  <sheetViews>
    <sheetView zoomScale="90" zoomScaleNormal="90" workbookViewId="0">
      <selection activeCell="K361" sqref="K361"/>
    </sheetView>
  </sheetViews>
  <sheetFormatPr defaultColWidth="9" defaultRowHeight="13.5"/>
  <cols>
    <col min="1" max="1" width="41.75" style="401" customWidth="1"/>
    <col min="2" max="2" width="16.625" style="401" customWidth="1"/>
    <col min="3" max="3" width="13.125" style="401" customWidth="1"/>
    <col min="4" max="4" width="16.5" style="401" customWidth="1"/>
    <col min="5" max="5" width="8.5" style="402" hidden="1" customWidth="1"/>
    <col min="6" max="6" width="14.125" style="402" hidden="1" customWidth="1"/>
    <col min="7" max="7" width="46.875" style="402" hidden="1" customWidth="1"/>
    <col min="8" max="8" width="0.125" style="403" customWidth="1"/>
    <col min="9" max="10" width="9" style="403"/>
    <col min="11" max="12" width="9.5" style="403" customWidth="1"/>
    <col min="13" max="16384" width="9" style="403"/>
  </cols>
  <sheetData>
    <row r="1" s="369" customFormat="1" ht="14.25" spans="1:1">
      <c r="A1" s="370" t="s">
        <v>39</v>
      </c>
    </row>
    <row r="2" s="400" customFormat="1" ht="24.75" customHeight="1" spans="1:7">
      <c r="A2" s="374" t="s">
        <v>40</v>
      </c>
      <c r="B2" s="375"/>
      <c r="C2" s="375"/>
      <c r="D2" s="375"/>
      <c r="E2" s="370"/>
      <c r="F2" s="370"/>
      <c r="G2" s="370"/>
    </row>
    <row r="3" s="369" customFormat="1" ht="24.75" customHeight="1" spans="1:4">
      <c r="A3" s="376" t="s">
        <v>2</v>
      </c>
      <c r="D3" s="378" t="s">
        <v>3</v>
      </c>
    </row>
    <row r="4" ht="42.75" spans="1:7">
      <c r="A4" s="379" t="s">
        <v>41</v>
      </c>
      <c r="B4" s="380" t="s">
        <v>42</v>
      </c>
      <c r="C4" s="379" t="s">
        <v>6</v>
      </c>
      <c r="D4" s="381" t="s">
        <v>7</v>
      </c>
      <c r="E4" s="372"/>
      <c r="F4" s="372" t="s">
        <v>43</v>
      </c>
      <c r="G4" s="372"/>
    </row>
    <row r="5" ht="15.6" customHeight="1" spans="1:7">
      <c r="A5" s="382" t="s">
        <v>44</v>
      </c>
      <c r="B5" s="383">
        <v>18140</v>
      </c>
      <c r="C5" s="383">
        <v>70709</v>
      </c>
      <c r="D5" s="384">
        <f>(C5-B5)/B5*100</f>
        <v>289.796030871003</v>
      </c>
      <c r="E5" s="385">
        <v>201</v>
      </c>
      <c r="F5" s="386">
        <f t="shared" ref="F5:F23" si="0">SUM(C5)</f>
        <v>70709</v>
      </c>
      <c r="G5" s="385" t="s">
        <v>44</v>
      </c>
    </row>
    <row r="6" ht="15.6" customHeight="1" spans="1:12">
      <c r="A6" s="387" t="s">
        <v>45</v>
      </c>
      <c r="B6" s="383">
        <f>SUM(B7:B12)</f>
        <v>420</v>
      </c>
      <c r="C6" s="383">
        <v>404</v>
      </c>
      <c r="D6" s="384">
        <f t="shared" ref="D6:D61" si="1">(C6-B6)/B6*100</f>
        <v>-3.80952380952381</v>
      </c>
      <c r="E6" s="385">
        <v>20101</v>
      </c>
      <c r="F6" s="386">
        <f t="shared" si="0"/>
        <v>404</v>
      </c>
      <c r="G6" s="385" t="s">
        <v>45</v>
      </c>
      <c r="I6" s="404"/>
      <c r="K6" s="404"/>
      <c r="L6" s="404"/>
    </row>
    <row r="7" ht="15.6" customHeight="1" spans="1:7">
      <c r="A7" s="387" t="s">
        <v>46</v>
      </c>
      <c r="B7" s="383">
        <v>308</v>
      </c>
      <c r="C7" s="383">
        <v>258</v>
      </c>
      <c r="D7" s="384">
        <f t="shared" si="1"/>
        <v>-16.2337662337662</v>
      </c>
      <c r="E7" s="385">
        <v>2010101</v>
      </c>
      <c r="F7" s="386">
        <f t="shared" si="0"/>
        <v>258</v>
      </c>
      <c r="G7" s="385" t="s">
        <v>46</v>
      </c>
    </row>
    <row r="8" ht="15.6" customHeight="1" spans="1:7">
      <c r="A8" s="387" t="s">
        <v>47</v>
      </c>
      <c r="B8" s="383">
        <v>24</v>
      </c>
      <c r="C8" s="383">
        <v>42</v>
      </c>
      <c r="D8" s="384">
        <f t="shared" si="1"/>
        <v>75</v>
      </c>
      <c r="E8" s="385">
        <v>2010102</v>
      </c>
      <c r="F8" s="386">
        <f t="shared" si="0"/>
        <v>42</v>
      </c>
      <c r="G8" s="385" t="s">
        <v>47</v>
      </c>
    </row>
    <row r="9" ht="15.6" customHeight="1" spans="1:7">
      <c r="A9" s="388" t="s">
        <v>48</v>
      </c>
      <c r="B9" s="383">
        <v>7</v>
      </c>
      <c r="C9" s="383">
        <v>8</v>
      </c>
      <c r="D9" s="384">
        <f t="shared" si="1"/>
        <v>14.2857142857143</v>
      </c>
      <c r="E9" s="385">
        <v>2010103</v>
      </c>
      <c r="F9" s="386">
        <f t="shared" si="0"/>
        <v>8</v>
      </c>
      <c r="G9" s="385" t="s">
        <v>48</v>
      </c>
    </row>
    <row r="10" ht="15.6" customHeight="1" spans="1:7">
      <c r="A10" s="388" t="s">
        <v>49</v>
      </c>
      <c r="B10" s="383">
        <v>51</v>
      </c>
      <c r="C10" s="383">
        <v>56</v>
      </c>
      <c r="D10" s="384">
        <f t="shared" si="1"/>
        <v>9.80392156862745</v>
      </c>
      <c r="E10" s="385">
        <v>2010104</v>
      </c>
      <c r="F10" s="386">
        <f t="shared" si="0"/>
        <v>56</v>
      </c>
      <c r="G10" s="385" t="s">
        <v>49</v>
      </c>
    </row>
    <row r="11" ht="15.6" customHeight="1" spans="1:7">
      <c r="A11" s="382" t="s">
        <v>50</v>
      </c>
      <c r="B11" s="383">
        <v>30</v>
      </c>
      <c r="C11" s="383">
        <v>30</v>
      </c>
      <c r="D11" s="384">
        <f t="shared" si="1"/>
        <v>0</v>
      </c>
      <c r="E11" s="385">
        <v>2010108</v>
      </c>
      <c r="F11" s="386">
        <f t="shared" si="0"/>
        <v>30</v>
      </c>
      <c r="G11" s="385" t="s">
        <v>50</v>
      </c>
    </row>
    <row r="12" ht="15.6" customHeight="1" spans="1:7">
      <c r="A12" s="382" t="s">
        <v>51</v>
      </c>
      <c r="B12" s="383"/>
      <c r="C12" s="383">
        <v>10</v>
      </c>
      <c r="D12" s="384"/>
      <c r="E12" s="385">
        <v>2010199</v>
      </c>
      <c r="F12" s="386">
        <f t="shared" si="0"/>
        <v>10</v>
      </c>
      <c r="G12" s="385" t="s">
        <v>51</v>
      </c>
    </row>
    <row r="13" ht="15.6" customHeight="1" spans="1:7">
      <c r="A13" s="387" t="s">
        <v>52</v>
      </c>
      <c r="B13" s="383">
        <f>SUM(B14:B19)</f>
        <v>333</v>
      </c>
      <c r="C13" s="383">
        <v>317</v>
      </c>
      <c r="D13" s="384">
        <f t="shared" si="1"/>
        <v>-4.8048048048048</v>
      </c>
      <c r="E13" s="385">
        <v>20102</v>
      </c>
      <c r="F13" s="386">
        <f t="shared" si="0"/>
        <v>317</v>
      </c>
      <c r="G13" s="385" t="s">
        <v>52</v>
      </c>
    </row>
    <row r="14" ht="15.6" customHeight="1" spans="1:7">
      <c r="A14" s="387" t="s">
        <v>46</v>
      </c>
      <c r="B14" s="383">
        <v>228</v>
      </c>
      <c r="C14" s="383">
        <v>169</v>
      </c>
      <c r="D14" s="384">
        <f t="shared" si="1"/>
        <v>-25.8771929824561</v>
      </c>
      <c r="E14" s="385">
        <v>2010201</v>
      </c>
      <c r="F14" s="386">
        <f t="shared" si="0"/>
        <v>169</v>
      </c>
      <c r="G14" s="385" t="s">
        <v>46</v>
      </c>
    </row>
    <row r="15" ht="15.6" customHeight="1" spans="1:7">
      <c r="A15" s="387" t="s">
        <v>47</v>
      </c>
      <c r="B15" s="383">
        <v>7</v>
      </c>
      <c r="C15" s="383">
        <v>40</v>
      </c>
      <c r="D15" s="384">
        <f t="shared" si="1"/>
        <v>471.428571428571</v>
      </c>
      <c r="E15" s="385">
        <v>2010202</v>
      </c>
      <c r="F15" s="386">
        <f t="shared" si="0"/>
        <v>40</v>
      </c>
      <c r="G15" s="385" t="s">
        <v>47</v>
      </c>
    </row>
    <row r="16" ht="15.6" customHeight="1" spans="1:7">
      <c r="A16" s="388" t="s">
        <v>48</v>
      </c>
      <c r="B16" s="383">
        <v>16</v>
      </c>
      <c r="C16" s="383">
        <v>19</v>
      </c>
      <c r="D16" s="384">
        <f t="shared" si="1"/>
        <v>18.75</v>
      </c>
      <c r="E16" s="385">
        <v>2010203</v>
      </c>
      <c r="F16" s="386">
        <f t="shared" si="0"/>
        <v>19</v>
      </c>
      <c r="G16" s="385" t="s">
        <v>48</v>
      </c>
    </row>
    <row r="17" ht="15.6" customHeight="1" spans="1:7">
      <c r="A17" s="388" t="s">
        <v>53</v>
      </c>
      <c r="B17" s="383">
        <v>55</v>
      </c>
      <c r="C17" s="383">
        <v>55</v>
      </c>
      <c r="D17" s="384"/>
      <c r="E17" s="385">
        <v>2010204</v>
      </c>
      <c r="F17" s="386">
        <f t="shared" si="0"/>
        <v>55</v>
      </c>
      <c r="G17" s="385" t="s">
        <v>53</v>
      </c>
    </row>
    <row r="18" ht="15.6" customHeight="1" spans="1:7">
      <c r="A18" s="388" t="s">
        <v>54</v>
      </c>
      <c r="B18" s="383">
        <v>27</v>
      </c>
      <c r="C18" s="383"/>
      <c r="D18" s="384">
        <f t="shared" si="1"/>
        <v>-100</v>
      </c>
      <c r="E18" s="385">
        <v>2010205</v>
      </c>
      <c r="F18" s="386">
        <f t="shared" si="0"/>
        <v>0</v>
      </c>
      <c r="G18" s="385" t="s">
        <v>54</v>
      </c>
    </row>
    <row r="19" ht="15.6" customHeight="1" spans="1:7">
      <c r="A19" s="388" t="s">
        <v>55</v>
      </c>
      <c r="B19" s="383"/>
      <c r="C19" s="383">
        <v>34</v>
      </c>
      <c r="D19" s="384"/>
      <c r="E19" s="385">
        <v>2010299</v>
      </c>
      <c r="F19" s="386">
        <f t="shared" si="0"/>
        <v>34</v>
      </c>
      <c r="G19" s="385" t="s">
        <v>55</v>
      </c>
    </row>
    <row r="20" ht="15.6" customHeight="1" spans="1:7">
      <c r="A20" s="387" t="s">
        <v>56</v>
      </c>
      <c r="B20" s="383">
        <f>SUM(B21:B26)</f>
        <v>7864</v>
      </c>
      <c r="C20" s="383">
        <v>16804</v>
      </c>
      <c r="D20" s="384">
        <f t="shared" si="1"/>
        <v>113.682604272635</v>
      </c>
      <c r="E20" s="385">
        <v>20103</v>
      </c>
      <c r="F20" s="386">
        <f t="shared" si="0"/>
        <v>16804</v>
      </c>
      <c r="G20" s="385" t="s">
        <v>56</v>
      </c>
    </row>
    <row r="21" ht="15.6" customHeight="1" spans="1:7">
      <c r="A21" s="387" t="s">
        <v>46</v>
      </c>
      <c r="B21" s="383">
        <v>5036</v>
      </c>
      <c r="C21" s="383">
        <v>15675</v>
      </c>
      <c r="D21" s="384">
        <f t="shared" si="1"/>
        <v>211.258935663225</v>
      </c>
      <c r="E21" s="385">
        <v>2010301</v>
      </c>
      <c r="F21" s="386">
        <f t="shared" si="0"/>
        <v>15675</v>
      </c>
      <c r="G21" s="385" t="s">
        <v>46</v>
      </c>
    </row>
    <row r="22" ht="15.6" customHeight="1" spans="1:7">
      <c r="A22" s="387" t="s">
        <v>47</v>
      </c>
      <c r="B22" s="383">
        <v>2243</v>
      </c>
      <c r="C22" s="383">
        <v>561</v>
      </c>
      <c r="D22" s="384">
        <f t="shared" si="1"/>
        <v>-74.9888542131074</v>
      </c>
      <c r="E22" s="385">
        <v>2010302</v>
      </c>
      <c r="F22" s="386">
        <f t="shared" si="0"/>
        <v>561</v>
      </c>
      <c r="G22" s="385" t="s">
        <v>47</v>
      </c>
    </row>
    <row r="23" ht="15.6" customHeight="1" spans="1:7">
      <c r="A23" s="388" t="s">
        <v>48</v>
      </c>
      <c r="B23" s="383">
        <v>225</v>
      </c>
      <c r="C23" s="383">
        <v>72</v>
      </c>
      <c r="D23" s="384">
        <f t="shared" si="1"/>
        <v>-68</v>
      </c>
      <c r="E23" s="385">
        <v>2010303</v>
      </c>
      <c r="F23" s="386">
        <f t="shared" si="0"/>
        <v>72</v>
      </c>
      <c r="G23" s="385" t="s">
        <v>48</v>
      </c>
    </row>
    <row r="24" ht="15.6" customHeight="1" spans="1:7">
      <c r="A24" s="387" t="s">
        <v>57</v>
      </c>
      <c r="B24" s="383">
        <v>48</v>
      </c>
      <c r="C24" s="383">
        <v>135</v>
      </c>
      <c r="D24" s="384">
        <f t="shared" si="1"/>
        <v>181.25</v>
      </c>
      <c r="E24" s="385">
        <v>2010308</v>
      </c>
      <c r="F24" s="386">
        <f t="shared" ref="F24:F59" si="2">SUM(C24)</f>
        <v>135</v>
      </c>
      <c r="G24" s="385" t="s">
        <v>57</v>
      </c>
    </row>
    <row r="25" ht="15.6" customHeight="1" spans="1:7">
      <c r="A25" s="388" t="s">
        <v>58</v>
      </c>
      <c r="B25" s="383">
        <v>120</v>
      </c>
      <c r="C25" s="383">
        <v>140</v>
      </c>
      <c r="D25" s="384">
        <f t="shared" si="1"/>
        <v>16.6666666666667</v>
      </c>
      <c r="E25" s="385">
        <v>2010350</v>
      </c>
      <c r="F25" s="386">
        <f t="shared" si="2"/>
        <v>140</v>
      </c>
      <c r="G25" s="385" t="s">
        <v>58</v>
      </c>
    </row>
    <row r="26" ht="15.6" customHeight="1" spans="1:7">
      <c r="A26" s="388" t="s">
        <v>59</v>
      </c>
      <c r="B26" s="383">
        <v>192</v>
      </c>
      <c r="C26" s="383">
        <v>221</v>
      </c>
      <c r="D26" s="384">
        <f t="shared" si="1"/>
        <v>15.1041666666667</v>
      </c>
      <c r="E26" s="385">
        <v>2010399</v>
      </c>
      <c r="F26" s="386">
        <f t="shared" si="2"/>
        <v>221</v>
      </c>
      <c r="G26" s="385" t="s">
        <v>59</v>
      </c>
    </row>
    <row r="27" ht="15.6" customHeight="1" spans="1:7">
      <c r="A27" s="387" t="s">
        <v>60</v>
      </c>
      <c r="B27" s="383">
        <f>SUM(B28:B29)</f>
        <v>440</v>
      </c>
      <c r="C27" s="383">
        <v>354</v>
      </c>
      <c r="D27" s="384">
        <f t="shared" si="1"/>
        <v>-19.5454545454545</v>
      </c>
      <c r="E27" s="385">
        <v>20104</v>
      </c>
      <c r="F27" s="386">
        <f t="shared" si="2"/>
        <v>354</v>
      </c>
      <c r="G27" s="385" t="s">
        <v>60</v>
      </c>
    </row>
    <row r="28" ht="15.6" customHeight="1" spans="1:7">
      <c r="A28" s="387" t="s">
        <v>46</v>
      </c>
      <c r="B28" s="383">
        <v>320</v>
      </c>
      <c r="C28" s="383">
        <v>236</v>
      </c>
      <c r="D28" s="384">
        <f t="shared" si="1"/>
        <v>-26.25</v>
      </c>
      <c r="E28" s="385">
        <v>2010401</v>
      </c>
      <c r="F28" s="386">
        <f t="shared" si="2"/>
        <v>236</v>
      </c>
      <c r="G28" s="385" t="s">
        <v>46</v>
      </c>
    </row>
    <row r="29" ht="15.6" customHeight="1" spans="1:7">
      <c r="A29" s="388" t="s">
        <v>61</v>
      </c>
      <c r="B29" s="383">
        <v>120</v>
      </c>
      <c r="C29" s="383">
        <v>118</v>
      </c>
      <c r="D29" s="384">
        <f t="shared" si="1"/>
        <v>-1.66666666666667</v>
      </c>
      <c r="E29" s="385">
        <v>2010499</v>
      </c>
      <c r="F29" s="386">
        <f t="shared" si="2"/>
        <v>118</v>
      </c>
      <c r="G29" s="385" t="s">
        <v>61</v>
      </c>
    </row>
    <row r="30" ht="15.6" customHeight="1" spans="1:7">
      <c r="A30" s="388" t="s">
        <v>62</v>
      </c>
      <c r="B30" s="383">
        <f>SUM(B31:B35)</f>
        <v>305</v>
      </c>
      <c r="C30" s="383">
        <v>307</v>
      </c>
      <c r="D30" s="384">
        <f t="shared" si="1"/>
        <v>0.655737704918033</v>
      </c>
      <c r="E30" s="385">
        <v>20105</v>
      </c>
      <c r="F30" s="386">
        <f t="shared" si="2"/>
        <v>307</v>
      </c>
      <c r="G30" s="385" t="s">
        <v>62</v>
      </c>
    </row>
    <row r="31" ht="15.6" customHeight="1" spans="1:7">
      <c r="A31" s="388" t="s">
        <v>46</v>
      </c>
      <c r="B31" s="383">
        <v>188</v>
      </c>
      <c r="C31" s="383">
        <v>183</v>
      </c>
      <c r="D31" s="384">
        <f t="shared" si="1"/>
        <v>-2.65957446808511</v>
      </c>
      <c r="E31" s="385">
        <v>2010501</v>
      </c>
      <c r="F31" s="386">
        <f t="shared" si="2"/>
        <v>183</v>
      </c>
      <c r="G31" s="385" t="s">
        <v>46</v>
      </c>
    </row>
    <row r="32" ht="15.6" customHeight="1" spans="1:7">
      <c r="A32" s="382" t="s">
        <v>47</v>
      </c>
      <c r="B32" s="383">
        <v>6</v>
      </c>
      <c r="C32" s="383">
        <v>6</v>
      </c>
      <c r="D32" s="384">
        <f t="shared" si="1"/>
        <v>0</v>
      </c>
      <c r="E32" s="385">
        <v>2010502</v>
      </c>
      <c r="F32" s="386">
        <f t="shared" si="2"/>
        <v>6</v>
      </c>
      <c r="G32" s="385" t="s">
        <v>47</v>
      </c>
    </row>
    <row r="33" ht="15.6" customHeight="1" spans="1:7">
      <c r="A33" s="387" t="s">
        <v>63</v>
      </c>
      <c r="B33" s="383"/>
      <c r="C33" s="383">
        <v>10</v>
      </c>
      <c r="D33" s="384"/>
      <c r="E33" s="385">
        <v>2010505</v>
      </c>
      <c r="F33" s="386">
        <f t="shared" si="2"/>
        <v>10</v>
      </c>
      <c r="G33" s="385" t="s">
        <v>63</v>
      </c>
    </row>
    <row r="34" ht="15.6" customHeight="1" spans="1:7">
      <c r="A34" s="388" t="s">
        <v>64</v>
      </c>
      <c r="B34" s="383">
        <v>17</v>
      </c>
      <c r="C34" s="383">
        <v>7</v>
      </c>
      <c r="D34" s="384">
        <f t="shared" si="1"/>
        <v>-58.8235294117647</v>
      </c>
      <c r="E34" s="385">
        <v>2010508</v>
      </c>
      <c r="F34" s="386">
        <f t="shared" si="2"/>
        <v>7</v>
      </c>
      <c r="G34" s="385" t="s">
        <v>64</v>
      </c>
    </row>
    <row r="35" ht="15.6" customHeight="1" spans="1:7">
      <c r="A35" s="387" t="s">
        <v>58</v>
      </c>
      <c r="B35" s="383">
        <v>94</v>
      </c>
      <c r="C35" s="383">
        <v>101</v>
      </c>
      <c r="D35" s="384">
        <f t="shared" si="1"/>
        <v>7.4468085106383</v>
      </c>
      <c r="E35" s="385">
        <v>2010550</v>
      </c>
      <c r="F35" s="386">
        <f t="shared" si="2"/>
        <v>101</v>
      </c>
      <c r="G35" s="385" t="s">
        <v>58</v>
      </c>
    </row>
    <row r="36" ht="15.6" customHeight="1" spans="1:7">
      <c r="A36" s="389" t="s">
        <v>65</v>
      </c>
      <c r="B36" s="383">
        <f>SUM(B37:B42)</f>
        <v>1805</v>
      </c>
      <c r="C36" s="383">
        <v>1605</v>
      </c>
      <c r="D36" s="384">
        <f t="shared" si="1"/>
        <v>-11.0803324099723</v>
      </c>
      <c r="E36" s="385">
        <v>20106</v>
      </c>
      <c r="F36" s="386">
        <f t="shared" si="2"/>
        <v>1605</v>
      </c>
      <c r="G36" s="385" t="s">
        <v>65</v>
      </c>
    </row>
    <row r="37" ht="15.6" customHeight="1" spans="1:7">
      <c r="A37" s="388" t="s">
        <v>46</v>
      </c>
      <c r="B37" s="383">
        <v>479</v>
      </c>
      <c r="C37" s="383">
        <v>440</v>
      </c>
      <c r="D37" s="384">
        <f t="shared" si="1"/>
        <v>-8.1419624217119</v>
      </c>
      <c r="E37" s="385">
        <v>2010601</v>
      </c>
      <c r="F37" s="386">
        <f t="shared" si="2"/>
        <v>440</v>
      </c>
      <c r="G37" s="385" t="s">
        <v>46</v>
      </c>
    </row>
    <row r="38" ht="15.6" customHeight="1" spans="1:7">
      <c r="A38" s="382" t="s">
        <v>47</v>
      </c>
      <c r="B38" s="383">
        <v>88</v>
      </c>
      <c r="C38" s="383">
        <v>205</v>
      </c>
      <c r="D38" s="384">
        <f t="shared" si="1"/>
        <v>132.954545454545</v>
      </c>
      <c r="E38" s="385">
        <v>2010602</v>
      </c>
      <c r="F38" s="386">
        <f t="shared" si="2"/>
        <v>205</v>
      </c>
      <c r="G38" s="385" t="s">
        <v>47</v>
      </c>
    </row>
    <row r="39" ht="15.6" customHeight="1" spans="1:7">
      <c r="A39" s="382" t="s">
        <v>66</v>
      </c>
      <c r="B39" s="383">
        <v>35</v>
      </c>
      <c r="C39" s="383">
        <v>10</v>
      </c>
      <c r="D39" s="384">
        <f t="shared" si="1"/>
        <v>-71.4285714285714</v>
      </c>
      <c r="E39" s="385">
        <v>2010605</v>
      </c>
      <c r="F39" s="386">
        <f t="shared" si="2"/>
        <v>10</v>
      </c>
      <c r="G39" s="385" t="s">
        <v>66</v>
      </c>
    </row>
    <row r="40" ht="15.6" customHeight="1" spans="1:7">
      <c r="A40" s="387" t="s">
        <v>67</v>
      </c>
      <c r="B40" s="383">
        <v>30</v>
      </c>
      <c r="C40" s="383">
        <v>25</v>
      </c>
      <c r="D40" s="384">
        <f t="shared" si="1"/>
        <v>-16.6666666666667</v>
      </c>
      <c r="E40" s="385">
        <v>2010607</v>
      </c>
      <c r="F40" s="386">
        <f t="shared" si="2"/>
        <v>25</v>
      </c>
      <c r="G40" s="385" t="s">
        <v>67</v>
      </c>
    </row>
    <row r="41" ht="15.6" customHeight="1" spans="1:7">
      <c r="A41" s="388" t="s">
        <v>58</v>
      </c>
      <c r="B41" s="383">
        <v>1096</v>
      </c>
      <c r="C41" s="383">
        <v>925</v>
      </c>
      <c r="D41" s="384">
        <f t="shared" si="1"/>
        <v>-15.6021897810219</v>
      </c>
      <c r="E41" s="385">
        <v>2010650</v>
      </c>
      <c r="F41" s="386">
        <f t="shared" si="2"/>
        <v>925</v>
      </c>
      <c r="G41" s="385" t="s">
        <v>58</v>
      </c>
    </row>
    <row r="42" ht="15.6" customHeight="1" spans="1:7">
      <c r="A42" s="388" t="s">
        <v>68</v>
      </c>
      <c r="B42" s="383">
        <v>77</v>
      </c>
      <c r="C42" s="383"/>
      <c r="D42" s="384">
        <f t="shared" si="1"/>
        <v>-100</v>
      </c>
      <c r="E42" s="385">
        <v>2010699</v>
      </c>
      <c r="F42" s="386">
        <f t="shared" si="2"/>
        <v>0</v>
      </c>
      <c r="G42" s="385" t="s">
        <v>68</v>
      </c>
    </row>
    <row r="43" ht="15.6" customHeight="1" spans="1:7">
      <c r="A43" s="387" t="s">
        <v>69</v>
      </c>
      <c r="B43" s="383"/>
      <c r="C43" s="383">
        <v>63</v>
      </c>
      <c r="D43" s="384"/>
      <c r="E43" s="385">
        <v>20107</v>
      </c>
      <c r="F43" s="386">
        <f t="shared" si="2"/>
        <v>63</v>
      </c>
      <c r="G43" s="385" t="s">
        <v>69</v>
      </c>
    </row>
    <row r="44" ht="15.6" customHeight="1" spans="1:7">
      <c r="A44" s="387" t="s">
        <v>47</v>
      </c>
      <c r="B44" s="383"/>
      <c r="C44" s="383">
        <v>63</v>
      </c>
      <c r="D44" s="384"/>
      <c r="E44" s="385">
        <v>2010702</v>
      </c>
      <c r="F44" s="386">
        <f t="shared" si="2"/>
        <v>63</v>
      </c>
      <c r="G44" s="385" t="s">
        <v>47</v>
      </c>
    </row>
    <row r="45" ht="15.6" customHeight="1" spans="1:7">
      <c r="A45" s="388" t="s">
        <v>70</v>
      </c>
      <c r="B45" s="383">
        <v>234</v>
      </c>
      <c r="C45" s="383">
        <v>233</v>
      </c>
      <c r="D45" s="384">
        <f t="shared" si="1"/>
        <v>-0.427350427350427</v>
      </c>
      <c r="E45" s="385">
        <v>20108</v>
      </c>
      <c r="F45" s="386">
        <f t="shared" si="2"/>
        <v>233</v>
      </c>
      <c r="G45" s="385" t="s">
        <v>70</v>
      </c>
    </row>
    <row r="46" ht="15.6" customHeight="1" spans="1:7">
      <c r="A46" s="387" t="s">
        <v>46</v>
      </c>
      <c r="B46" s="383">
        <v>155</v>
      </c>
      <c r="C46" s="383">
        <v>150</v>
      </c>
      <c r="D46" s="384">
        <f t="shared" si="1"/>
        <v>-3.2258064516129</v>
      </c>
      <c r="E46" s="385">
        <v>2010801</v>
      </c>
      <c r="F46" s="386">
        <f t="shared" si="2"/>
        <v>150</v>
      </c>
      <c r="G46" s="385" t="s">
        <v>46</v>
      </c>
    </row>
    <row r="47" ht="15.6" customHeight="1" spans="1:7">
      <c r="A47" s="390" t="s">
        <v>71</v>
      </c>
      <c r="B47" s="383"/>
      <c r="C47" s="383">
        <v>12</v>
      </c>
      <c r="D47" s="384"/>
      <c r="E47" s="385">
        <v>2010804</v>
      </c>
      <c r="F47" s="386">
        <f t="shared" si="2"/>
        <v>12</v>
      </c>
      <c r="G47" s="385" t="s">
        <v>71</v>
      </c>
    </row>
    <row r="48" ht="15.6" customHeight="1" spans="1:7">
      <c r="A48" s="388" t="s">
        <v>58</v>
      </c>
      <c r="B48" s="383">
        <v>79</v>
      </c>
      <c r="C48" s="383">
        <v>71</v>
      </c>
      <c r="D48" s="384">
        <f t="shared" si="1"/>
        <v>-10.126582278481</v>
      </c>
      <c r="E48" s="385">
        <v>2010850</v>
      </c>
      <c r="F48" s="386">
        <f t="shared" si="2"/>
        <v>71</v>
      </c>
      <c r="G48" s="385" t="s">
        <v>58</v>
      </c>
    </row>
    <row r="49" ht="15.6" customHeight="1" spans="1:7">
      <c r="A49" s="388" t="s">
        <v>72</v>
      </c>
      <c r="B49" s="383">
        <v>744</v>
      </c>
      <c r="C49" s="383">
        <v>812</v>
      </c>
      <c r="D49" s="384">
        <f t="shared" si="1"/>
        <v>9.13978494623656</v>
      </c>
      <c r="E49" s="385">
        <v>20110</v>
      </c>
      <c r="F49" s="386">
        <f t="shared" si="2"/>
        <v>812</v>
      </c>
      <c r="G49" s="385" t="s">
        <v>72</v>
      </c>
    </row>
    <row r="50" ht="15.6" customHeight="1" spans="1:7">
      <c r="A50" s="388" t="s">
        <v>46</v>
      </c>
      <c r="B50" s="383">
        <v>233</v>
      </c>
      <c r="C50" s="383">
        <v>228</v>
      </c>
      <c r="D50" s="384">
        <f t="shared" si="1"/>
        <v>-2.14592274678112</v>
      </c>
      <c r="E50" s="385">
        <v>2011001</v>
      </c>
      <c r="F50" s="386">
        <f t="shared" si="2"/>
        <v>228</v>
      </c>
      <c r="G50" s="385" t="s">
        <v>46</v>
      </c>
    </row>
    <row r="51" ht="15.6" customHeight="1" spans="1:7">
      <c r="A51" s="387" t="s">
        <v>47</v>
      </c>
      <c r="B51" s="383">
        <v>13</v>
      </c>
      <c r="C51" s="383">
        <v>47</v>
      </c>
      <c r="D51" s="384">
        <f t="shared" si="1"/>
        <v>261.538461538462</v>
      </c>
      <c r="E51" s="385">
        <v>2011002</v>
      </c>
      <c r="F51" s="386">
        <f t="shared" si="2"/>
        <v>47</v>
      </c>
      <c r="G51" s="385" t="s">
        <v>47</v>
      </c>
    </row>
    <row r="52" ht="15.6" customHeight="1" spans="1:7">
      <c r="A52" s="390" t="s">
        <v>58</v>
      </c>
      <c r="B52" s="383">
        <v>475</v>
      </c>
      <c r="C52" s="383">
        <v>537</v>
      </c>
      <c r="D52" s="384">
        <f t="shared" si="1"/>
        <v>13.0526315789474</v>
      </c>
      <c r="E52" s="385">
        <v>2011050</v>
      </c>
      <c r="F52" s="386">
        <f t="shared" si="2"/>
        <v>537</v>
      </c>
      <c r="G52" s="385" t="s">
        <v>58</v>
      </c>
    </row>
    <row r="53" ht="15.6" customHeight="1" spans="1:7">
      <c r="A53" s="388" t="s">
        <v>73</v>
      </c>
      <c r="B53" s="383">
        <v>23</v>
      </c>
      <c r="C53" s="383"/>
      <c r="D53" s="384">
        <f t="shared" si="1"/>
        <v>-100</v>
      </c>
      <c r="E53" s="385">
        <v>2011099</v>
      </c>
      <c r="F53" s="386">
        <f t="shared" si="2"/>
        <v>0</v>
      </c>
      <c r="G53" s="385" t="s">
        <v>73</v>
      </c>
    </row>
    <row r="54" ht="15.6" customHeight="1" spans="1:7">
      <c r="A54" s="391" t="s">
        <v>74</v>
      </c>
      <c r="B54" s="383">
        <v>617</v>
      </c>
      <c r="C54" s="383">
        <v>1133</v>
      </c>
      <c r="D54" s="384">
        <f t="shared" si="1"/>
        <v>83.6304700162075</v>
      </c>
      <c r="E54" s="385">
        <v>20111</v>
      </c>
      <c r="F54" s="386">
        <f t="shared" si="2"/>
        <v>1133</v>
      </c>
      <c r="G54" s="385" t="s">
        <v>74</v>
      </c>
    </row>
    <row r="55" ht="15.6" customHeight="1" spans="1:7">
      <c r="A55" s="387" t="s">
        <v>46</v>
      </c>
      <c r="B55" s="383">
        <v>495</v>
      </c>
      <c r="C55" s="383">
        <v>678</v>
      </c>
      <c r="D55" s="384">
        <f t="shared" si="1"/>
        <v>36.969696969697</v>
      </c>
      <c r="E55" s="385">
        <v>2011101</v>
      </c>
      <c r="F55" s="386">
        <f t="shared" si="2"/>
        <v>678</v>
      </c>
      <c r="G55" s="385" t="s">
        <v>46</v>
      </c>
    </row>
    <row r="56" ht="15.6" customHeight="1" spans="1:7">
      <c r="A56" s="387" t="s">
        <v>47</v>
      </c>
      <c r="B56" s="383">
        <v>100</v>
      </c>
      <c r="C56" s="383">
        <v>455</v>
      </c>
      <c r="D56" s="384">
        <f t="shared" si="1"/>
        <v>355</v>
      </c>
      <c r="E56" s="385">
        <v>2011102</v>
      </c>
      <c r="F56" s="386">
        <f t="shared" si="2"/>
        <v>455</v>
      </c>
      <c r="G56" s="385" t="s">
        <v>47</v>
      </c>
    </row>
    <row r="57" ht="15.6" customHeight="1" spans="1:7">
      <c r="A57" s="387" t="s">
        <v>48</v>
      </c>
      <c r="B57" s="383">
        <v>22</v>
      </c>
      <c r="C57" s="383"/>
      <c r="D57" s="384">
        <f t="shared" si="1"/>
        <v>-100</v>
      </c>
      <c r="E57" s="385">
        <v>2011103</v>
      </c>
      <c r="F57" s="386">
        <f t="shared" si="2"/>
        <v>0</v>
      </c>
      <c r="G57" s="385" t="s">
        <v>48</v>
      </c>
    </row>
    <row r="58" ht="15.6" customHeight="1" spans="1:7">
      <c r="A58" s="382" t="s">
        <v>75</v>
      </c>
      <c r="B58" s="383">
        <v>317</v>
      </c>
      <c r="C58" s="383">
        <v>324</v>
      </c>
      <c r="D58" s="384">
        <f t="shared" si="1"/>
        <v>2.20820189274448</v>
      </c>
      <c r="E58" s="385">
        <v>20113</v>
      </c>
      <c r="F58" s="386">
        <f t="shared" si="2"/>
        <v>324</v>
      </c>
      <c r="G58" s="385" t="s">
        <v>75</v>
      </c>
    </row>
    <row r="59" ht="15.6" customHeight="1" spans="1:7">
      <c r="A59" s="387" t="s">
        <v>46</v>
      </c>
      <c r="B59" s="383">
        <v>166</v>
      </c>
      <c r="C59" s="383">
        <v>183</v>
      </c>
      <c r="D59" s="384">
        <f t="shared" si="1"/>
        <v>10.2409638554217</v>
      </c>
      <c r="E59" s="385">
        <v>2011301</v>
      </c>
      <c r="F59" s="386">
        <f t="shared" si="2"/>
        <v>183</v>
      </c>
      <c r="G59" s="385" t="s">
        <v>46</v>
      </c>
    </row>
    <row r="60" ht="15.6" customHeight="1" spans="1:7">
      <c r="A60" s="387" t="s">
        <v>58</v>
      </c>
      <c r="B60" s="383">
        <v>58</v>
      </c>
      <c r="C60" s="383">
        <v>62</v>
      </c>
      <c r="D60" s="384">
        <f t="shared" si="1"/>
        <v>6.89655172413793</v>
      </c>
      <c r="E60" s="385">
        <v>2011350</v>
      </c>
      <c r="F60" s="386">
        <f t="shared" ref="F60:F82" si="3">SUM(C60)</f>
        <v>62</v>
      </c>
      <c r="G60" s="385" t="s">
        <v>58</v>
      </c>
    </row>
    <row r="61" ht="15.6" customHeight="1" spans="1:7">
      <c r="A61" s="388" t="s">
        <v>76</v>
      </c>
      <c r="B61" s="383">
        <v>93</v>
      </c>
      <c r="C61" s="383">
        <v>79</v>
      </c>
      <c r="D61" s="384">
        <f t="shared" si="1"/>
        <v>-15.0537634408602</v>
      </c>
      <c r="E61" s="385">
        <v>2011399</v>
      </c>
      <c r="F61" s="386">
        <f t="shared" si="3"/>
        <v>79</v>
      </c>
      <c r="G61" s="385" t="s">
        <v>76</v>
      </c>
    </row>
    <row r="62" ht="15.6" customHeight="1" spans="1:7">
      <c r="A62" s="387" t="s">
        <v>77</v>
      </c>
      <c r="B62" s="383"/>
      <c r="C62" s="383">
        <v>47</v>
      </c>
      <c r="D62" s="384"/>
      <c r="E62" s="385">
        <v>20123</v>
      </c>
      <c r="F62" s="386">
        <f t="shared" si="3"/>
        <v>47</v>
      </c>
      <c r="G62" s="385" t="s">
        <v>77</v>
      </c>
    </row>
    <row r="63" ht="15.6" customHeight="1" spans="1:7">
      <c r="A63" s="387" t="s">
        <v>46</v>
      </c>
      <c r="B63" s="383"/>
      <c r="C63" s="383">
        <v>21</v>
      </c>
      <c r="D63" s="384"/>
      <c r="E63" s="385">
        <v>2012301</v>
      </c>
      <c r="F63" s="386">
        <f t="shared" si="3"/>
        <v>21</v>
      </c>
      <c r="G63" s="385" t="s">
        <v>46</v>
      </c>
    </row>
    <row r="64" ht="15.6" customHeight="1" spans="1:7">
      <c r="A64" s="387" t="s">
        <v>47</v>
      </c>
      <c r="B64" s="383"/>
      <c r="C64" s="383">
        <v>5</v>
      </c>
      <c r="D64" s="384"/>
      <c r="E64" s="385">
        <v>2012302</v>
      </c>
      <c r="F64" s="386">
        <f t="shared" si="3"/>
        <v>5</v>
      </c>
      <c r="G64" s="385" t="s">
        <v>47</v>
      </c>
    </row>
    <row r="65" ht="15.6" customHeight="1" spans="1:7">
      <c r="A65" s="388" t="s">
        <v>78</v>
      </c>
      <c r="B65" s="383"/>
      <c r="C65" s="383">
        <v>16</v>
      </c>
      <c r="D65" s="384"/>
      <c r="E65" s="385">
        <v>2012304</v>
      </c>
      <c r="F65" s="386">
        <f t="shared" si="3"/>
        <v>16</v>
      </c>
      <c r="G65" s="385" t="s">
        <v>78</v>
      </c>
    </row>
    <row r="66" ht="15.6" customHeight="1" spans="1:7">
      <c r="A66" s="382" t="s">
        <v>79</v>
      </c>
      <c r="B66" s="383"/>
      <c r="C66" s="383">
        <v>5</v>
      </c>
      <c r="D66" s="384"/>
      <c r="E66" s="385">
        <v>2012399</v>
      </c>
      <c r="F66" s="386">
        <f t="shared" si="3"/>
        <v>5</v>
      </c>
      <c r="G66" s="385" t="s">
        <v>79</v>
      </c>
    </row>
    <row r="67" ht="15.6" customHeight="1" spans="1:7">
      <c r="A67" s="388" t="s">
        <v>80</v>
      </c>
      <c r="B67" s="383">
        <v>179</v>
      </c>
      <c r="C67" s="383">
        <v>144</v>
      </c>
      <c r="D67" s="384">
        <f t="shared" ref="D67:D130" si="4">(C67-B67)/B67*100</f>
        <v>-19.5530726256983</v>
      </c>
      <c r="E67" s="385">
        <v>20126</v>
      </c>
      <c r="F67" s="386">
        <f t="shared" si="3"/>
        <v>144</v>
      </c>
      <c r="G67" s="385" t="s">
        <v>80</v>
      </c>
    </row>
    <row r="68" ht="15.6" customHeight="1" spans="1:7">
      <c r="A68" s="388" t="s">
        <v>46</v>
      </c>
      <c r="B68" s="383">
        <v>179</v>
      </c>
      <c r="C68" s="383">
        <v>144</v>
      </c>
      <c r="D68" s="384">
        <f t="shared" si="4"/>
        <v>-19.5530726256983</v>
      </c>
      <c r="E68" s="385">
        <v>2012601</v>
      </c>
      <c r="F68" s="386">
        <f t="shared" si="3"/>
        <v>144</v>
      </c>
      <c r="G68" s="385" t="s">
        <v>46</v>
      </c>
    </row>
    <row r="69" ht="15.6" customHeight="1" spans="1:7">
      <c r="A69" s="388" t="s">
        <v>81</v>
      </c>
      <c r="B69" s="383">
        <v>72</v>
      </c>
      <c r="C69" s="383">
        <v>68</v>
      </c>
      <c r="D69" s="384">
        <f t="shared" si="4"/>
        <v>-5.55555555555556</v>
      </c>
      <c r="E69" s="385">
        <v>20128</v>
      </c>
      <c r="F69" s="386">
        <f t="shared" si="3"/>
        <v>68</v>
      </c>
      <c r="G69" s="385" t="s">
        <v>81</v>
      </c>
    </row>
    <row r="70" ht="15.6" customHeight="1" spans="1:7">
      <c r="A70" s="388" t="s">
        <v>46</v>
      </c>
      <c r="B70" s="383">
        <v>46</v>
      </c>
      <c r="C70" s="383">
        <v>47</v>
      </c>
      <c r="D70" s="384">
        <f t="shared" si="4"/>
        <v>2.17391304347826</v>
      </c>
      <c r="E70" s="385">
        <v>2012801</v>
      </c>
      <c r="F70" s="386">
        <f t="shared" si="3"/>
        <v>47</v>
      </c>
      <c r="G70" s="385" t="s">
        <v>46</v>
      </c>
    </row>
    <row r="71" ht="15.6" customHeight="1" spans="1:7">
      <c r="A71" s="388" t="s">
        <v>47</v>
      </c>
      <c r="B71" s="383">
        <v>46</v>
      </c>
      <c r="C71" s="383">
        <v>21</v>
      </c>
      <c r="D71" s="384">
        <f t="shared" si="4"/>
        <v>-54.3478260869565</v>
      </c>
      <c r="E71" s="385">
        <v>2012802</v>
      </c>
      <c r="F71" s="386">
        <f t="shared" si="3"/>
        <v>21</v>
      </c>
      <c r="G71" s="385" t="s">
        <v>47</v>
      </c>
    </row>
    <row r="72" ht="15.6" customHeight="1" spans="1:7">
      <c r="A72" s="388" t="s">
        <v>82</v>
      </c>
      <c r="B72" s="383">
        <v>232</v>
      </c>
      <c r="C72" s="383">
        <v>59</v>
      </c>
      <c r="D72" s="384">
        <f t="shared" si="4"/>
        <v>-74.5689655172414</v>
      </c>
      <c r="E72" s="385">
        <v>20129</v>
      </c>
      <c r="F72" s="386">
        <f t="shared" si="3"/>
        <v>59</v>
      </c>
      <c r="G72" s="385" t="s">
        <v>82</v>
      </c>
    </row>
    <row r="73" ht="15.6" customHeight="1" spans="1:7">
      <c r="A73" s="388" t="s">
        <v>46</v>
      </c>
      <c r="B73" s="383">
        <v>222</v>
      </c>
      <c r="C73" s="383">
        <v>45</v>
      </c>
      <c r="D73" s="384">
        <f t="shared" si="4"/>
        <v>-79.7297297297297</v>
      </c>
      <c r="E73" s="385">
        <v>2012901</v>
      </c>
      <c r="F73" s="386">
        <f t="shared" si="3"/>
        <v>45</v>
      </c>
      <c r="G73" s="385" t="s">
        <v>46</v>
      </c>
    </row>
    <row r="74" ht="15.6" customHeight="1" spans="1:7">
      <c r="A74" s="388" t="s">
        <v>47</v>
      </c>
      <c r="B74" s="383">
        <v>10</v>
      </c>
      <c r="C74" s="383">
        <v>14</v>
      </c>
      <c r="D74" s="384">
        <f t="shared" si="4"/>
        <v>40</v>
      </c>
      <c r="E74" s="385">
        <v>2012902</v>
      </c>
      <c r="F74" s="386">
        <f t="shared" si="3"/>
        <v>14</v>
      </c>
      <c r="G74" s="385" t="s">
        <v>47</v>
      </c>
    </row>
    <row r="75" ht="15.6" customHeight="1" spans="1:7">
      <c r="A75" s="388" t="s">
        <v>83</v>
      </c>
      <c r="B75" s="383">
        <v>1188</v>
      </c>
      <c r="C75" s="383">
        <v>1121</v>
      </c>
      <c r="D75" s="384">
        <f t="shared" si="4"/>
        <v>-5.63973063973064</v>
      </c>
      <c r="E75" s="385">
        <v>20131</v>
      </c>
      <c r="F75" s="386">
        <f t="shared" si="3"/>
        <v>1121</v>
      </c>
      <c r="G75" s="385" t="s">
        <v>83</v>
      </c>
    </row>
    <row r="76" ht="15.6" customHeight="1" spans="1:7">
      <c r="A76" s="388" t="s">
        <v>46</v>
      </c>
      <c r="B76" s="383">
        <v>565</v>
      </c>
      <c r="C76" s="383">
        <v>523</v>
      </c>
      <c r="D76" s="384">
        <f t="shared" si="4"/>
        <v>-7.43362831858407</v>
      </c>
      <c r="E76" s="385">
        <v>2013101</v>
      </c>
      <c r="F76" s="386">
        <f t="shared" si="3"/>
        <v>523</v>
      </c>
      <c r="G76" s="385" t="s">
        <v>46</v>
      </c>
    </row>
    <row r="77" ht="15.6" customHeight="1" spans="1:7">
      <c r="A77" s="387" t="s">
        <v>47</v>
      </c>
      <c r="B77" s="383">
        <v>455</v>
      </c>
      <c r="C77" s="383">
        <v>412</v>
      </c>
      <c r="D77" s="384">
        <f t="shared" si="4"/>
        <v>-9.45054945054945</v>
      </c>
      <c r="E77" s="385">
        <v>2013102</v>
      </c>
      <c r="F77" s="386">
        <f t="shared" si="3"/>
        <v>412</v>
      </c>
      <c r="G77" s="385" t="s">
        <v>47</v>
      </c>
    </row>
    <row r="78" ht="15.6" customHeight="1" spans="1:7">
      <c r="A78" s="387" t="s">
        <v>48</v>
      </c>
      <c r="B78" s="383">
        <v>168</v>
      </c>
      <c r="C78" s="383"/>
      <c r="D78" s="384">
        <f t="shared" si="4"/>
        <v>-100</v>
      </c>
      <c r="E78" s="385">
        <v>2013103</v>
      </c>
      <c r="F78" s="386">
        <f t="shared" si="3"/>
        <v>0</v>
      </c>
      <c r="G78" s="385" t="s">
        <v>48</v>
      </c>
    </row>
    <row r="79" ht="15.6" customHeight="1" spans="1:7">
      <c r="A79" s="388" t="s">
        <v>58</v>
      </c>
      <c r="B79" s="383"/>
      <c r="C79" s="383">
        <v>186</v>
      </c>
      <c r="D79" s="384"/>
      <c r="E79" s="385">
        <v>2013150</v>
      </c>
      <c r="F79" s="386">
        <f t="shared" si="3"/>
        <v>186</v>
      </c>
      <c r="G79" s="385" t="s">
        <v>58</v>
      </c>
    </row>
    <row r="80" ht="15.6" customHeight="1" spans="1:7">
      <c r="A80" s="388" t="s">
        <v>84</v>
      </c>
      <c r="B80" s="393">
        <v>222</v>
      </c>
      <c r="C80" s="393">
        <v>1407</v>
      </c>
      <c r="D80" s="384">
        <f t="shared" si="4"/>
        <v>533.783783783784</v>
      </c>
      <c r="E80" s="385">
        <v>20132</v>
      </c>
      <c r="F80" s="386">
        <f t="shared" si="3"/>
        <v>1407</v>
      </c>
      <c r="G80" s="385" t="s">
        <v>84</v>
      </c>
    </row>
    <row r="81" ht="15.6" customHeight="1" spans="1:7">
      <c r="A81" s="387" t="s">
        <v>46</v>
      </c>
      <c r="B81" s="383">
        <v>149</v>
      </c>
      <c r="C81" s="383">
        <v>156</v>
      </c>
      <c r="D81" s="384">
        <f t="shared" si="4"/>
        <v>4.69798657718121</v>
      </c>
      <c r="E81" s="385">
        <v>2013201</v>
      </c>
      <c r="F81" s="386">
        <f t="shared" si="3"/>
        <v>156</v>
      </c>
      <c r="G81" s="385" t="s">
        <v>46</v>
      </c>
    </row>
    <row r="82" ht="15.6" customHeight="1" spans="1:7">
      <c r="A82" s="387" t="s">
        <v>47</v>
      </c>
      <c r="B82" s="383">
        <v>35</v>
      </c>
      <c r="C82" s="383">
        <v>70</v>
      </c>
      <c r="D82" s="384">
        <f t="shared" si="4"/>
        <v>100</v>
      </c>
      <c r="E82" s="385">
        <v>2013202</v>
      </c>
      <c r="F82" s="386">
        <f t="shared" si="3"/>
        <v>70</v>
      </c>
      <c r="G82" s="385" t="s">
        <v>47</v>
      </c>
    </row>
    <row r="83" ht="15.6" customHeight="1" spans="1:7">
      <c r="A83" s="387" t="s">
        <v>58</v>
      </c>
      <c r="B83" s="383">
        <v>14</v>
      </c>
      <c r="C83" s="383">
        <v>16</v>
      </c>
      <c r="D83" s="384">
        <f t="shared" si="4"/>
        <v>14.2857142857143</v>
      </c>
      <c r="E83" s="385">
        <v>2013250</v>
      </c>
      <c r="F83" s="386">
        <f t="shared" ref="F83:F146" si="5">SUM(C83)</f>
        <v>16</v>
      </c>
      <c r="G83" s="385" t="s">
        <v>58</v>
      </c>
    </row>
    <row r="84" ht="15.6" customHeight="1" spans="1:7">
      <c r="A84" s="388" t="s">
        <v>85</v>
      </c>
      <c r="B84" s="383">
        <v>24</v>
      </c>
      <c r="C84" s="383">
        <v>1165</v>
      </c>
      <c r="D84" s="384">
        <f t="shared" si="4"/>
        <v>4754.16666666667</v>
      </c>
      <c r="E84" s="385">
        <v>2013299</v>
      </c>
      <c r="F84" s="386">
        <f t="shared" si="5"/>
        <v>1165</v>
      </c>
      <c r="G84" s="385" t="s">
        <v>85</v>
      </c>
    </row>
    <row r="85" ht="15.6" customHeight="1" spans="1:7">
      <c r="A85" s="388" t="s">
        <v>86</v>
      </c>
      <c r="B85" s="393">
        <v>173</v>
      </c>
      <c r="C85" s="393">
        <v>183</v>
      </c>
      <c r="D85" s="384">
        <f t="shared" si="4"/>
        <v>5.78034682080925</v>
      </c>
      <c r="E85" s="385">
        <v>20133</v>
      </c>
      <c r="F85" s="386">
        <f t="shared" si="5"/>
        <v>183</v>
      </c>
      <c r="G85" s="385" t="s">
        <v>86</v>
      </c>
    </row>
    <row r="86" ht="15.6" customHeight="1" spans="1:7">
      <c r="A86" s="382" t="s">
        <v>46</v>
      </c>
      <c r="B86" s="383">
        <v>97</v>
      </c>
      <c r="C86" s="383">
        <v>106</v>
      </c>
      <c r="D86" s="384">
        <f t="shared" si="4"/>
        <v>9.27835051546392</v>
      </c>
      <c r="E86" s="385">
        <v>2013301</v>
      </c>
      <c r="F86" s="386">
        <f t="shared" si="5"/>
        <v>106</v>
      </c>
      <c r="G86" s="385" t="s">
        <v>46</v>
      </c>
    </row>
    <row r="87" ht="15.6" customHeight="1" spans="1:7">
      <c r="A87" s="387" t="s">
        <v>47</v>
      </c>
      <c r="B87" s="383">
        <v>32</v>
      </c>
      <c r="C87" s="383">
        <v>29</v>
      </c>
      <c r="D87" s="384">
        <f t="shared" si="4"/>
        <v>-9.375</v>
      </c>
      <c r="E87" s="385">
        <v>2013302</v>
      </c>
      <c r="F87" s="386">
        <f t="shared" si="5"/>
        <v>29</v>
      </c>
      <c r="G87" s="385" t="s">
        <v>47</v>
      </c>
    </row>
    <row r="88" ht="15.6" customHeight="1" spans="1:7">
      <c r="A88" s="387" t="s">
        <v>58</v>
      </c>
      <c r="B88" s="383">
        <v>44</v>
      </c>
      <c r="C88" s="383">
        <v>48</v>
      </c>
      <c r="D88" s="384">
        <f t="shared" si="4"/>
        <v>9.09090909090909</v>
      </c>
      <c r="E88" s="385">
        <v>2013350</v>
      </c>
      <c r="F88" s="386">
        <f t="shared" si="5"/>
        <v>48</v>
      </c>
      <c r="G88" s="385" t="s">
        <v>58</v>
      </c>
    </row>
    <row r="89" ht="15.6" customHeight="1" spans="1:7">
      <c r="A89" s="388" t="s">
        <v>87</v>
      </c>
      <c r="B89" s="383">
        <v>137</v>
      </c>
      <c r="C89" s="383">
        <v>102</v>
      </c>
      <c r="D89" s="384">
        <f t="shared" si="4"/>
        <v>-25.5474452554745</v>
      </c>
      <c r="E89" s="385">
        <v>20134</v>
      </c>
      <c r="F89" s="386">
        <f t="shared" si="5"/>
        <v>102</v>
      </c>
      <c r="G89" s="385" t="s">
        <v>87</v>
      </c>
    </row>
    <row r="90" ht="15.6" customHeight="1" spans="1:7">
      <c r="A90" s="388" t="s">
        <v>46</v>
      </c>
      <c r="B90" s="383">
        <v>78</v>
      </c>
      <c r="C90" s="383">
        <v>74</v>
      </c>
      <c r="D90" s="384">
        <f t="shared" si="4"/>
        <v>-5.12820512820513</v>
      </c>
      <c r="E90" s="385">
        <v>2013401</v>
      </c>
      <c r="F90" s="386">
        <f t="shared" si="5"/>
        <v>74</v>
      </c>
      <c r="G90" s="385" t="s">
        <v>46</v>
      </c>
    </row>
    <row r="91" ht="15.6" customHeight="1" spans="1:7">
      <c r="A91" s="387" t="s">
        <v>47</v>
      </c>
      <c r="B91" s="383">
        <v>21</v>
      </c>
      <c r="C91" s="383">
        <v>28</v>
      </c>
      <c r="D91" s="384">
        <f t="shared" si="4"/>
        <v>33.3333333333333</v>
      </c>
      <c r="E91" s="385">
        <v>2013402</v>
      </c>
      <c r="F91" s="386">
        <f t="shared" si="5"/>
        <v>28</v>
      </c>
      <c r="G91" s="385" t="s">
        <v>47</v>
      </c>
    </row>
    <row r="92" ht="15.6" customHeight="1" spans="1:7">
      <c r="A92" s="387" t="s">
        <v>88</v>
      </c>
      <c r="B92" s="383">
        <v>38</v>
      </c>
      <c r="C92" s="383"/>
      <c r="D92" s="384">
        <f t="shared" si="4"/>
        <v>-100</v>
      </c>
      <c r="E92" s="385">
        <v>2013404</v>
      </c>
      <c r="F92" s="386">
        <f t="shared" si="5"/>
        <v>0</v>
      </c>
      <c r="G92" s="385" t="s">
        <v>88</v>
      </c>
    </row>
    <row r="93" ht="15.6" customHeight="1" spans="1:7">
      <c r="A93" s="388" t="s">
        <v>89</v>
      </c>
      <c r="B93" s="383">
        <v>216</v>
      </c>
      <c r="C93" s="383">
        <v>106</v>
      </c>
      <c r="D93" s="384">
        <f t="shared" si="4"/>
        <v>-50.9259259259259</v>
      </c>
      <c r="E93" s="385">
        <v>20136</v>
      </c>
      <c r="F93" s="386">
        <f t="shared" si="5"/>
        <v>106</v>
      </c>
      <c r="G93" s="385" t="s">
        <v>89</v>
      </c>
    </row>
    <row r="94" ht="15.6" customHeight="1" spans="1:7">
      <c r="A94" s="388" t="s">
        <v>46</v>
      </c>
      <c r="B94" s="383">
        <v>102</v>
      </c>
      <c r="C94" s="383"/>
      <c r="D94" s="384">
        <f t="shared" si="4"/>
        <v>-100</v>
      </c>
      <c r="E94" s="385">
        <v>2013601</v>
      </c>
      <c r="F94" s="386">
        <f t="shared" si="5"/>
        <v>0</v>
      </c>
      <c r="G94" s="385" t="s">
        <v>46</v>
      </c>
    </row>
    <row r="95" ht="15.6" customHeight="1" spans="1:7">
      <c r="A95" s="388" t="s">
        <v>47</v>
      </c>
      <c r="B95" s="383">
        <v>114</v>
      </c>
      <c r="C95" s="383"/>
      <c r="D95" s="384">
        <f t="shared" si="4"/>
        <v>-100</v>
      </c>
      <c r="E95" s="385">
        <v>2013602</v>
      </c>
      <c r="F95" s="386">
        <f t="shared" si="5"/>
        <v>0</v>
      </c>
      <c r="G95" s="385" t="s">
        <v>47</v>
      </c>
    </row>
    <row r="96" ht="15.6" customHeight="1" spans="1:7">
      <c r="A96" s="387" t="s">
        <v>90</v>
      </c>
      <c r="B96" s="383"/>
      <c r="C96" s="383">
        <v>106</v>
      </c>
      <c r="D96" s="384"/>
      <c r="E96" s="385">
        <v>2013699</v>
      </c>
      <c r="F96" s="386">
        <f t="shared" si="5"/>
        <v>106</v>
      </c>
      <c r="G96" s="385" t="s">
        <v>90</v>
      </c>
    </row>
    <row r="97" ht="15.6" customHeight="1" spans="1:7">
      <c r="A97" s="387" t="s">
        <v>91</v>
      </c>
      <c r="B97" s="383">
        <v>2642</v>
      </c>
      <c r="C97" s="383">
        <v>3005</v>
      </c>
      <c r="D97" s="384">
        <f t="shared" si="4"/>
        <v>13.7395912187737</v>
      </c>
      <c r="E97" s="385">
        <v>20138</v>
      </c>
      <c r="F97" s="386">
        <f t="shared" si="5"/>
        <v>3005</v>
      </c>
      <c r="G97" s="385" t="s">
        <v>91</v>
      </c>
    </row>
    <row r="98" ht="15.6" customHeight="1" spans="1:7">
      <c r="A98" s="387" t="s">
        <v>46</v>
      </c>
      <c r="B98" s="383">
        <v>1650</v>
      </c>
      <c r="C98" s="383">
        <v>1479</v>
      </c>
      <c r="D98" s="384">
        <f t="shared" si="4"/>
        <v>-10.3636363636364</v>
      </c>
      <c r="E98" s="385">
        <v>2013801</v>
      </c>
      <c r="F98" s="386">
        <f t="shared" si="5"/>
        <v>1479</v>
      </c>
      <c r="G98" s="385" t="s">
        <v>46</v>
      </c>
    </row>
    <row r="99" ht="15.6" customHeight="1" spans="1:7">
      <c r="A99" s="387" t="s">
        <v>47</v>
      </c>
      <c r="B99" s="383"/>
      <c r="C99" s="383">
        <v>355</v>
      </c>
      <c r="D99" s="384"/>
      <c r="E99" s="385">
        <v>2013802</v>
      </c>
      <c r="F99" s="386">
        <f t="shared" si="5"/>
        <v>355</v>
      </c>
      <c r="G99" s="385" t="s">
        <v>47</v>
      </c>
    </row>
    <row r="100" ht="15.6" customHeight="1" spans="1:7">
      <c r="A100" s="387" t="s">
        <v>92</v>
      </c>
      <c r="B100" s="383"/>
      <c r="C100" s="383">
        <v>280</v>
      </c>
      <c r="D100" s="384"/>
      <c r="E100" s="385">
        <v>2013804</v>
      </c>
      <c r="F100" s="386">
        <f t="shared" si="5"/>
        <v>280</v>
      </c>
      <c r="G100" s="385" t="s">
        <v>92</v>
      </c>
    </row>
    <row r="101" ht="15.6" customHeight="1" spans="1:7">
      <c r="A101" s="387" t="s">
        <v>93</v>
      </c>
      <c r="B101" s="383"/>
      <c r="C101" s="383">
        <v>21</v>
      </c>
      <c r="D101" s="384"/>
      <c r="E101" s="385">
        <v>2013805</v>
      </c>
      <c r="F101" s="386">
        <f t="shared" si="5"/>
        <v>21</v>
      </c>
      <c r="G101" s="394" t="s">
        <v>93</v>
      </c>
    </row>
    <row r="102" ht="15.6" customHeight="1" spans="1:7">
      <c r="A102" s="387" t="s">
        <v>94</v>
      </c>
      <c r="B102" s="383"/>
      <c r="C102" s="383">
        <v>20</v>
      </c>
      <c r="D102" s="384"/>
      <c r="E102" s="385">
        <v>2013807</v>
      </c>
      <c r="F102" s="386">
        <f t="shared" si="5"/>
        <v>20</v>
      </c>
      <c r="G102" s="385" t="s">
        <v>94</v>
      </c>
    </row>
    <row r="103" ht="15.6" customHeight="1" spans="1:7">
      <c r="A103" s="387" t="s">
        <v>58</v>
      </c>
      <c r="B103" s="383">
        <v>992</v>
      </c>
      <c r="C103" s="383">
        <v>689</v>
      </c>
      <c r="D103" s="384">
        <f t="shared" si="4"/>
        <v>-30.5443548387097</v>
      </c>
      <c r="E103" s="385">
        <v>2013850</v>
      </c>
      <c r="F103" s="386">
        <f t="shared" si="5"/>
        <v>689</v>
      </c>
      <c r="G103" s="385" t="s">
        <v>58</v>
      </c>
    </row>
    <row r="104" ht="15.6" customHeight="1" spans="1:7">
      <c r="A104" s="387" t="s">
        <v>95</v>
      </c>
      <c r="B104" s="383"/>
      <c r="C104" s="383">
        <v>161</v>
      </c>
      <c r="D104" s="384"/>
      <c r="E104" s="385">
        <v>2013899</v>
      </c>
      <c r="F104" s="386">
        <f t="shared" si="5"/>
        <v>161</v>
      </c>
      <c r="G104" s="385" t="s">
        <v>95</v>
      </c>
    </row>
    <row r="105" ht="15.6" customHeight="1" spans="1:7">
      <c r="A105" s="388" t="s">
        <v>96</v>
      </c>
      <c r="B105" s="383"/>
      <c r="C105" s="383">
        <v>42111</v>
      </c>
      <c r="D105" s="384"/>
      <c r="E105" s="385">
        <v>20199</v>
      </c>
      <c r="F105" s="386">
        <f t="shared" si="5"/>
        <v>42111</v>
      </c>
      <c r="G105" s="385" t="s">
        <v>96</v>
      </c>
    </row>
    <row r="106" ht="15.6" customHeight="1" spans="1:7">
      <c r="A106" s="388" t="s">
        <v>97</v>
      </c>
      <c r="B106" s="383"/>
      <c r="C106" s="383">
        <v>42111</v>
      </c>
      <c r="D106" s="384"/>
      <c r="E106" s="385">
        <v>2019999</v>
      </c>
      <c r="F106" s="386">
        <f t="shared" si="5"/>
        <v>42111</v>
      </c>
      <c r="G106" s="385" t="s">
        <v>97</v>
      </c>
    </row>
    <row r="107" ht="15.6" customHeight="1" spans="1:7">
      <c r="A107" s="382" t="s">
        <v>98</v>
      </c>
      <c r="B107" s="383">
        <f>B108+B114+B119+B123</f>
        <v>9820</v>
      </c>
      <c r="C107" s="383">
        <v>12475</v>
      </c>
      <c r="D107" s="384">
        <f t="shared" si="4"/>
        <v>27.0366598778004</v>
      </c>
      <c r="E107" s="385">
        <v>204</v>
      </c>
      <c r="F107" s="386">
        <f t="shared" si="5"/>
        <v>12475</v>
      </c>
      <c r="G107" s="385" t="s">
        <v>98</v>
      </c>
    </row>
    <row r="108" ht="15.6" customHeight="1" spans="1:7">
      <c r="A108" s="388" t="s">
        <v>99</v>
      </c>
      <c r="B108" s="383">
        <v>6616</v>
      </c>
      <c r="C108" s="383">
        <v>9244</v>
      </c>
      <c r="D108" s="384">
        <f t="shared" si="4"/>
        <v>39.7218863361548</v>
      </c>
      <c r="E108" s="385">
        <v>20402</v>
      </c>
      <c r="F108" s="386">
        <f t="shared" si="5"/>
        <v>9244</v>
      </c>
      <c r="G108" s="385" t="s">
        <v>99</v>
      </c>
    </row>
    <row r="109" ht="15.6" customHeight="1" spans="1:7">
      <c r="A109" s="388" t="s">
        <v>46</v>
      </c>
      <c r="B109" s="383">
        <v>3051</v>
      </c>
      <c r="C109" s="383">
        <v>5913</v>
      </c>
      <c r="D109" s="384">
        <f t="shared" si="4"/>
        <v>93.8053097345133</v>
      </c>
      <c r="E109" s="385">
        <v>2040201</v>
      </c>
      <c r="F109" s="386">
        <f t="shared" si="5"/>
        <v>5913</v>
      </c>
      <c r="G109" s="385" t="s">
        <v>46</v>
      </c>
    </row>
    <row r="110" ht="15.6" customHeight="1" spans="1:7">
      <c r="A110" s="388" t="s">
        <v>47</v>
      </c>
      <c r="B110" s="383">
        <v>603</v>
      </c>
      <c r="C110" s="383">
        <v>1440</v>
      </c>
      <c r="D110" s="384">
        <f t="shared" si="4"/>
        <v>138.805970149254</v>
      </c>
      <c r="E110" s="385">
        <v>2040202</v>
      </c>
      <c r="F110" s="386">
        <f t="shared" si="5"/>
        <v>1440</v>
      </c>
      <c r="G110" s="385" t="s">
        <v>47</v>
      </c>
    </row>
    <row r="111" ht="15.6" customHeight="1" spans="1:7">
      <c r="A111" s="388" t="s">
        <v>48</v>
      </c>
      <c r="B111" s="383">
        <v>200</v>
      </c>
      <c r="C111" s="383">
        <v>161</v>
      </c>
      <c r="D111" s="384">
        <f t="shared" si="4"/>
        <v>-19.5</v>
      </c>
      <c r="E111" s="385">
        <v>2040203</v>
      </c>
      <c r="F111" s="386">
        <f t="shared" si="5"/>
        <v>161</v>
      </c>
      <c r="G111" s="385" t="s">
        <v>48</v>
      </c>
    </row>
    <row r="112" ht="15.6" customHeight="1" spans="1:7">
      <c r="A112" s="388" t="s">
        <v>100</v>
      </c>
      <c r="B112" s="383">
        <v>1498</v>
      </c>
      <c r="C112" s="383">
        <v>70</v>
      </c>
      <c r="D112" s="384">
        <f t="shared" si="4"/>
        <v>-95.3271028037383</v>
      </c>
      <c r="E112" s="385">
        <v>2040220</v>
      </c>
      <c r="F112" s="386">
        <f t="shared" si="5"/>
        <v>70</v>
      </c>
      <c r="G112" s="385" t="s">
        <v>100</v>
      </c>
    </row>
    <row r="113" ht="15.6" customHeight="1" spans="1:7">
      <c r="A113" s="388" t="s">
        <v>101</v>
      </c>
      <c r="B113" s="383">
        <v>1264</v>
      </c>
      <c r="C113" s="383">
        <v>1660</v>
      </c>
      <c r="D113" s="384">
        <f t="shared" si="4"/>
        <v>31.3291139240506</v>
      </c>
      <c r="E113" s="385">
        <v>2040299</v>
      </c>
      <c r="F113" s="386">
        <f t="shared" si="5"/>
        <v>1660</v>
      </c>
      <c r="G113" s="385" t="s">
        <v>101</v>
      </c>
    </row>
    <row r="114" ht="15.6" customHeight="1" spans="1:7">
      <c r="A114" s="389" t="s">
        <v>102</v>
      </c>
      <c r="B114" s="383">
        <v>1220</v>
      </c>
      <c r="C114" s="383">
        <v>1281</v>
      </c>
      <c r="D114" s="384">
        <f t="shared" si="4"/>
        <v>5</v>
      </c>
      <c r="E114" s="385">
        <v>20404</v>
      </c>
      <c r="F114" s="386">
        <f t="shared" si="5"/>
        <v>1281</v>
      </c>
      <c r="G114" s="385" t="s">
        <v>102</v>
      </c>
    </row>
    <row r="115" ht="15.6" customHeight="1" spans="1:7">
      <c r="A115" s="387" t="s">
        <v>46</v>
      </c>
      <c r="B115" s="383">
        <v>741</v>
      </c>
      <c r="C115" s="383">
        <v>940</v>
      </c>
      <c r="D115" s="384">
        <f t="shared" si="4"/>
        <v>26.8556005398111</v>
      </c>
      <c r="E115" s="385">
        <v>2040401</v>
      </c>
      <c r="F115" s="386">
        <f t="shared" si="5"/>
        <v>940</v>
      </c>
      <c r="G115" s="385" t="s">
        <v>46</v>
      </c>
    </row>
    <row r="116" ht="15.6" customHeight="1" spans="1:7">
      <c r="A116" s="387" t="s">
        <v>47</v>
      </c>
      <c r="B116" s="383">
        <v>164</v>
      </c>
      <c r="C116" s="383">
        <v>253</v>
      </c>
      <c r="D116" s="384">
        <f t="shared" si="4"/>
        <v>54.2682926829268</v>
      </c>
      <c r="E116" s="385">
        <v>2040402</v>
      </c>
      <c r="F116" s="386">
        <f t="shared" si="5"/>
        <v>253</v>
      </c>
      <c r="G116" s="385" t="s">
        <v>47</v>
      </c>
    </row>
    <row r="117" ht="15.6" customHeight="1" spans="1:7">
      <c r="A117" s="388" t="s">
        <v>48</v>
      </c>
      <c r="B117" s="383">
        <v>72</v>
      </c>
      <c r="C117" s="383">
        <v>88</v>
      </c>
      <c r="D117" s="384">
        <f t="shared" si="4"/>
        <v>22.2222222222222</v>
      </c>
      <c r="E117" s="385">
        <v>2040403</v>
      </c>
      <c r="F117" s="386">
        <f t="shared" si="5"/>
        <v>88</v>
      </c>
      <c r="G117" s="385" t="s">
        <v>48</v>
      </c>
    </row>
    <row r="118" ht="15.6" customHeight="1" spans="1:7">
      <c r="A118" s="388" t="s">
        <v>103</v>
      </c>
      <c r="B118" s="383">
        <v>243</v>
      </c>
      <c r="C118" s="383"/>
      <c r="D118" s="384">
        <f t="shared" si="4"/>
        <v>-100</v>
      </c>
      <c r="E118" s="385">
        <v>2040499</v>
      </c>
      <c r="F118" s="386">
        <f t="shared" si="5"/>
        <v>0</v>
      </c>
      <c r="G118" s="385" t="s">
        <v>103</v>
      </c>
    </row>
    <row r="119" ht="15.6" customHeight="1" spans="1:7">
      <c r="A119" s="382" t="s">
        <v>104</v>
      </c>
      <c r="B119" s="383">
        <v>1459</v>
      </c>
      <c r="C119" s="383">
        <v>1320</v>
      </c>
      <c r="D119" s="384">
        <f t="shared" si="4"/>
        <v>-9.52707333790267</v>
      </c>
      <c r="E119" s="385">
        <v>20405</v>
      </c>
      <c r="F119" s="386">
        <f t="shared" si="5"/>
        <v>1320</v>
      </c>
      <c r="G119" s="385" t="s">
        <v>104</v>
      </c>
    </row>
    <row r="120" ht="15.6" customHeight="1" spans="1:7">
      <c r="A120" s="387" t="s">
        <v>46</v>
      </c>
      <c r="B120" s="383">
        <v>1042</v>
      </c>
      <c r="C120" s="383">
        <v>704</v>
      </c>
      <c r="D120" s="384">
        <f t="shared" si="4"/>
        <v>-32.4376199616123</v>
      </c>
      <c r="E120" s="385">
        <v>2040501</v>
      </c>
      <c r="F120" s="386">
        <f t="shared" si="5"/>
        <v>704</v>
      </c>
      <c r="G120" s="385" t="s">
        <v>46</v>
      </c>
    </row>
    <row r="121" ht="15.6" customHeight="1" spans="1:7">
      <c r="A121" s="387" t="s">
        <v>47</v>
      </c>
      <c r="B121" s="383">
        <v>360</v>
      </c>
      <c r="C121" s="383">
        <v>550</v>
      </c>
      <c r="D121" s="384">
        <f t="shared" si="4"/>
        <v>52.7777777777778</v>
      </c>
      <c r="E121" s="385">
        <v>2040502</v>
      </c>
      <c r="F121" s="386">
        <f t="shared" si="5"/>
        <v>550</v>
      </c>
      <c r="G121" s="385" t="s">
        <v>47</v>
      </c>
    </row>
    <row r="122" ht="15.6" customHeight="1" spans="1:7">
      <c r="A122" s="387" t="s">
        <v>48</v>
      </c>
      <c r="B122" s="383">
        <v>57</v>
      </c>
      <c r="C122" s="383">
        <v>66</v>
      </c>
      <c r="D122" s="384">
        <f t="shared" si="4"/>
        <v>15.7894736842105</v>
      </c>
      <c r="E122" s="385">
        <v>2040503</v>
      </c>
      <c r="F122" s="386">
        <f t="shared" si="5"/>
        <v>66</v>
      </c>
      <c r="G122" s="385" t="s">
        <v>48</v>
      </c>
    </row>
    <row r="123" ht="15.6" customHeight="1" spans="1:7">
      <c r="A123" s="387" t="s">
        <v>105</v>
      </c>
      <c r="B123" s="383">
        <v>525</v>
      </c>
      <c r="C123" s="383">
        <v>630</v>
      </c>
      <c r="D123" s="384">
        <f t="shared" si="4"/>
        <v>20</v>
      </c>
      <c r="E123" s="385">
        <v>20406</v>
      </c>
      <c r="F123" s="386">
        <f t="shared" si="5"/>
        <v>630</v>
      </c>
      <c r="G123" s="385" t="s">
        <v>105</v>
      </c>
    </row>
    <row r="124" ht="15.6" customHeight="1" spans="1:7">
      <c r="A124" s="388" t="s">
        <v>46</v>
      </c>
      <c r="B124" s="383">
        <v>249</v>
      </c>
      <c r="C124" s="383">
        <v>298</v>
      </c>
      <c r="D124" s="384">
        <f t="shared" si="4"/>
        <v>19.6787148594378</v>
      </c>
      <c r="E124" s="385">
        <v>2040601</v>
      </c>
      <c r="F124" s="386">
        <f t="shared" si="5"/>
        <v>298</v>
      </c>
      <c r="G124" s="385" t="s">
        <v>46</v>
      </c>
    </row>
    <row r="125" ht="15.6" customHeight="1" spans="1:7">
      <c r="A125" s="388" t="s">
        <v>47</v>
      </c>
      <c r="B125" s="383">
        <v>36</v>
      </c>
      <c r="C125" s="383">
        <v>132</v>
      </c>
      <c r="D125" s="384">
        <f t="shared" si="4"/>
        <v>266.666666666667</v>
      </c>
      <c r="E125" s="385">
        <v>2040602</v>
      </c>
      <c r="F125" s="386">
        <f t="shared" si="5"/>
        <v>132</v>
      </c>
      <c r="G125" s="385" t="s">
        <v>47</v>
      </c>
    </row>
    <row r="126" ht="15.6" customHeight="1" spans="1:7">
      <c r="A126" s="387" t="s">
        <v>106</v>
      </c>
      <c r="B126" s="383">
        <v>24</v>
      </c>
      <c r="C126" s="383">
        <v>24</v>
      </c>
      <c r="D126" s="384">
        <f t="shared" si="4"/>
        <v>0</v>
      </c>
      <c r="E126" s="385">
        <v>2040606</v>
      </c>
      <c r="F126" s="386">
        <f t="shared" si="5"/>
        <v>24</v>
      </c>
      <c r="G126" s="385" t="s">
        <v>106</v>
      </c>
    </row>
    <row r="127" ht="15.6" customHeight="1" spans="1:7">
      <c r="A127" s="389" t="s">
        <v>107</v>
      </c>
      <c r="B127" s="383"/>
      <c r="C127" s="383">
        <v>2</v>
      </c>
      <c r="D127" s="384"/>
      <c r="E127" s="385">
        <v>2040607</v>
      </c>
      <c r="F127" s="386">
        <f t="shared" si="5"/>
        <v>2</v>
      </c>
      <c r="G127" s="385" t="s">
        <v>107</v>
      </c>
    </row>
    <row r="128" ht="15.6" customHeight="1" spans="1:7">
      <c r="A128" s="388" t="s">
        <v>108</v>
      </c>
      <c r="B128" s="383">
        <v>20</v>
      </c>
      <c r="C128" s="383">
        <v>20</v>
      </c>
      <c r="D128" s="384">
        <f t="shared" si="4"/>
        <v>0</v>
      </c>
      <c r="E128" s="385">
        <v>2040610</v>
      </c>
      <c r="F128" s="386">
        <f t="shared" si="5"/>
        <v>20</v>
      </c>
      <c r="G128" s="385" t="s">
        <v>108</v>
      </c>
    </row>
    <row r="129" ht="15.6" customHeight="1" spans="1:7">
      <c r="A129" s="388" t="s">
        <v>109</v>
      </c>
      <c r="B129" s="383">
        <v>5</v>
      </c>
      <c r="C129" s="383"/>
      <c r="D129" s="384">
        <f t="shared" si="4"/>
        <v>-100</v>
      </c>
      <c r="E129" s="385">
        <v>2040612</v>
      </c>
      <c r="F129" s="386">
        <f t="shared" si="5"/>
        <v>0</v>
      </c>
      <c r="G129" s="385" t="s">
        <v>109</v>
      </c>
    </row>
    <row r="130" ht="15.6" customHeight="1" spans="1:7">
      <c r="A130" s="388" t="s">
        <v>58</v>
      </c>
      <c r="B130" s="383">
        <v>131</v>
      </c>
      <c r="C130" s="383">
        <v>144</v>
      </c>
      <c r="D130" s="384">
        <f t="shared" si="4"/>
        <v>9.9236641221374</v>
      </c>
      <c r="E130" s="385">
        <v>2040650</v>
      </c>
      <c r="F130" s="386">
        <f t="shared" si="5"/>
        <v>144</v>
      </c>
      <c r="G130" s="385" t="s">
        <v>58</v>
      </c>
    </row>
    <row r="131" ht="15.6" customHeight="1" spans="1:7">
      <c r="A131" s="387" t="s">
        <v>110</v>
      </c>
      <c r="B131" s="383">
        <v>60</v>
      </c>
      <c r="C131" s="383">
        <v>10</v>
      </c>
      <c r="D131" s="384">
        <f t="shared" ref="D131:D194" si="6">(C131-B131)/B131*100</f>
        <v>-83.3333333333333</v>
      </c>
      <c r="E131" s="385">
        <v>2040699</v>
      </c>
      <c r="F131" s="386">
        <f t="shared" si="5"/>
        <v>10</v>
      </c>
      <c r="G131" s="385" t="s">
        <v>110</v>
      </c>
    </row>
    <row r="132" ht="15.6" customHeight="1" spans="1:7">
      <c r="A132" s="382" t="s">
        <v>111</v>
      </c>
      <c r="B132" s="383">
        <v>48416</v>
      </c>
      <c r="C132" s="383">
        <v>58791</v>
      </c>
      <c r="D132" s="384">
        <f t="shared" si="6"/>
        <v>21.4288664904164</v>
      </c>
      <c r="E132" s="385">
        <v>205</v>
      </c>
      <c r="F132" s="386">
        <f t="shared" si="5"/>
        <v>58791</v>
      </c>
      <c r="G132" s="385" t="s">
        <v>111</v>
      </c>
    </row>
    <row r="133" ht="15.6" customHeight="1" spans="1:7">
      <c r="A133" s="388" t="s">
        <v>112</v>
      </c>
      <c r="B133" s="383">
        <v>251</v>
      </c>
      <c r="C133" s="383">
        <v>201</v>
      </c>
      <c r="D133" s="384">
        <f t="shared" si="6"/>
        <v>-19.9203187250996</v>
      </c>
      <c r="E133" s="385">
        <v>20501</v>
      </c>
      <c r="F133" s="386">
        <f t="shared" si="5"/>
        <v>201</v>
      </c>
      <c r="G133" s="385" t="s">
        <v>112</v>
      </c>
    </row>
    <row r="134" ht="15.6" customHeight="1" spans="1:7">
      <c r="A134" s="387" t="s">
        <v>46</v>
      </c>
      <c r="B134" s="383">
        <v>241</v>
      </c>
      <c r="C134" s="383">
        <v>65</v>
      </c>
      <c r="D134" s="384">
        <f t="shared" si="6"/>
        <v>-73.0290456431535</v>
      </c>
      <c r="E134" s="385">
        <v>2050101</v>
      </c>
      <c r="F134" s="386">
        <f t="shared" si="5"/>
        <v>65</v>
      </c>
      <c r="G134" s="385" t="s">
        <v>46</v>
      </c>
    </row>
    <row r="135" ht="15.6" customHeight="1" spans="1:7">
      <c r="A135" s="387" t="s">
        <v>47</v>
      </c>
      <c r="B135" s="383"/>
      <c r="C135" s="383">
        <v>12</v>
      </c>
      <c r="D135" s="384"/>
      <c r="E135" s="385">
        <v>2050102</v>
      </c>
      <c r="F135" s="386">
        <f t="shared" si="5"/>
        <v>12</v>
      </c>
      <c r="G135" s="385" t="s">
        <v>47</v>
      </c>
    </row>
    <row r="136" ht="15.6" customHeight="1" spans="1:7">
      <c r="A136" s="390" t="s">
        <v>113</v>
      </c>
      <c r="B136" s="383">
        <v>10</v>
      </c>
      <c r="C136" s="383">
        <v>124</v>
      </c>
      <c r="D136" s="384">
        <f t="shared" si="6"/>
        <v>1140</v>
      </c>
      <c r="E136" s="385">
        <v>2050199</v>
      </c>
      <c r="F136" s="386">
        <f t="shared" si="5"/>
        <v>124</v>
      </c>
      <c r="G136" s="385" t="s">
        <v>113</v>
      </c>
    </row>
    <row r="137" ht="15.6" customHeight="1" spans="1:7">
      <c r="A137" s="387" t="s">
        <v>114</v>
      </c>
      <c r="B137" s="383">
        <v>45293</v>
      </c>
      <c r="C137" s="383">
        <v>55752</v>
      </c>
      <c r="D137" s="384">
        <f t="shared" si="6"/>
        <v>23.0918685006513</v>
      </c>
      <c r="E137" s="385">
        <v>20502</v>
      </c>
      <c r="F137" s="386">
        <f t="shared" si="5"/>
        <v>55752</v>
      </c>
      <c r="G137" s="385" t="s">
        <v>114</v>
      </c>
    </row>
    <row r="138" ht="15.6" customHeight="1" spans="1:7">
      <c r="A138" s="387" t="s">
        <v>115</v>
      </c>
      <c r="B138" s="383">
        <v>623</v>
      </c>
      <c r="C138" s="383">
        <v>1515</v>
      </c>
      <c r="D138" s="384">
        <f t="shared" si="6"/>
        <v>143.178170144462</v>
      </c>
      <c r="E138" s="385">
        <v>2050201</v>
      </c>
      <c r="F138" s="386">
        <f t="shared" si="5"/>
        <v>1515</v>
      </c>
      <c r="G138" s="385" t="s">
        <v>115</v>
      </c>
    </row>
    <row r="139" ht="15.6" customHeight="1" spans="1:7">
      <c r="A139" s="387" t="s">
        <v>116</v>
      </c>
      <c r="B139" s="383">
        <v>22773</v>
      </c>
      <c r="C139" s="383">
        <v>34035</v>
      </c>
      <c r="D139" s="384">
        <f t="shared" si="6"/>
        <v>49.4532999604795</v>
      </c>
      <c r="E139" s="385">
        <v>2050202</v>
      </c>
      <c r="F139" s="386">
        <f t="shared" si="5"/>
        <v>34035</v>
      </c>
      <c r="G139" s="385" t="s">
        <v>116</v>
      </c>
    </row>
    <row r="140" ht="15.6" customHeight="1" spans="1:7">
      <c r="A140" s="388" t="s">
        <v>117</v>
      </c>
      <c r="B140" s="383">
        <v>12911</v>
      </c>
      <c r="C140" s="383">
        <v>13897</v>
      </c>
      <c r="D140" s="384">
        <f t="shared" si="6"/>
        <v>7.63689876849198</v>
      </c>
      <c r="E140" s="385">
        <v>2050203</v>
      </c>
      <c r="F140" s="386">
        <f t="shared" si="5"/>
        <v>13897</v>
      </c>
      <c r="G140" s="385" t="s">
        <v>117</v>
      </c>
    </row>
    <row r="141" ht="15.6" customHeight="1" spans="1:7">
      <c r="A141" s="388" t="s">
        <v>118</v>
      </c>
      <c r="B141" s="383">
        <v>5690</v>
      </c>
      <c r="C141" s="383">
        <v>6009</v>
      </c>
      <c r="D141" s="384">
        <f t="shared" si="6"/>
        <v>5.60632688927944</v>
      </c>
      <c r="E141" s="385">
        <v>2050204</v>
      </c>
      <c r="F141" s="386">
        <f t="shared" si="5"/>
        <v>6009</v>
      </c>
      <c r="G141" s="385" t="s">
        <v>118</v>
      </c>
    </row>
    <row r="142" ht="15.6" customHeight="1" spans="1:7">
      <c r="A142" s="387" t="s">
        <v>119</v>
      </c>
      <c r="B142" s="383">
        <v>3296</v>
      </c>
      <c r="C142" s="383">
        <v>296</v>
      </c>
      <c r="D142" s="384">
        <f t="shared" si="6"/>
        <v>-91.0194174757282</v>
      </c>
      <c r="E142" s="385">
        <v>2050299</v>
      </c>
      <c r="F142" s="386">
        <f t="shared" si="5"/>
        <v>296</v>
      </c>
      <c r="G142" s="385" t="s">
        <v>119</v>
      </c>
    </row>
    <row r="143" ht="15.6" customHeight="1" spans="1:7">
      <c r="A143" s="387" t="s">
        <v>120</v>
      </c>
      <c r="B143" s="383">
        <v>1376</v>
      </c>
      <c r="C143" s="383">
        <v>1357</v>
      </c>
      <c r="D143" s="384">
        <f t="shared" si="6"/>
        <v>-1.38081395348837</v>
      </c>
      <c r="E143" s="385">
        <v>20503</v>
      </c>
      <c r="F143" s="386">
        <f t="shared" si="5"/>
        <v>1357</v>
      </c>
      <c r="G143" s="385" t="s">
        <v>120</v>
      </c>
    </row>
    <row r="144" ht="15.6" customHeight="1" spans="1:7">
      <c r="A144" s="387" t="s">
        <v>121</v>
      </c>
      <c r="B144" s="383">
        <v>174</v>
      </c>
      <c r="C144" s="383"/>
      <c r="D144" s="384">
        <f t="shared" si="6"/>
        <v>-100</v>
      </c>
      <c r="E144" s="385">
        <v>2050302</v>
      </c>
      <c r="F144" s="386">
        <f t="shared" si="5"/>
        <v>0</v>
      </c>
      <c r="G144" s="385" t="s">
        <v>121</v>
      </c>
    </row>
    <row r="145" ht="15.6" customHeight="1" spans="1:7">
      <c r="A145" s="388" t="s">
        <v>122</v>
      </c>
      <c r="B145" s="383">
        <v>1202</v>
      </c>
      <c r="C145" s="383">
        <v>1357</v>
      </c>
      <c r="D145" s="384">
        <f t="shared" si="6"/>
        <v>12.8951747088186</v>
      </c>
      <c r="E145" s="385">
        <v>2050304</v>
      </c>
      <c r="F145" s="386">
        <f t="shared" si="5"/>
        <v>1357</v>
      </c>
      <c r="G145" s="385" t="s">
        <v>122</v>
      </c>
    </row>
    <row r="146" ht="15.6" customHeight="1" spans="1:7">
      <c r="A146" s="382" t="s">
        <v>123</v>
      </c>
      <c r="B146" s="383">
        <v>104</v>
      </c>
      <c r="C146" s="383">
        <v>82</v>
      </c>
      <c r="D146" s="384">
        <f t="shared" si="6"/>
        <v>-21.1538461538462</v>
      </c>
      <c r="E146" s="385">
        <v>20504</v>
      </c>
      <c r="F146" s="386">
        <f t="shared" si="5"/>
        <v>82</v>
      </c>
      <c r="G146" s="385" t="s">
        <v>123</v>
      </c>
    </row>
    <row r="147" ht="15.6" customHeight="1" spans="1:7">
      <c r="A147" s="388" t="s">
        <v>124</v>
      </c>
      <c r="B147" s="383">
        <v>104</v>
      </c>
      <c r="C147" s="383">
        <v>82</v>
      </c>
      <c r="D147" s="384">
        <f t="shared" si="6"/>
        <v>-21.1538461538462</v>
      </c>
      <c r="E147" s="385">
        <v>2050499</v>
      </c>
      <c r="F147" s="386">
        <f t="shared" ref="F147:F210" si="7">SUM(C147)</f>
        <v>82</v>
      </c>
      <c r="G147" s="385" t="s">
        <v>124</v>
      </c>
    </row>
    <row r="148" ht="15.6" customHeight="1" spans="1:7">
      <c r="A148" s="387" t="s">
        <v>125</v>
      </c>
      <c r="B148" s="383">
        <v>377</v>
      </c>
      <c r="C148" s="383">
        <v>226</v>
      </c>
      <c r="D148" s="384">
        <f t="shared" si="6"/>
        <v>-40.053050397878</v>
      </c>
      <c r="E148" s="385">
        <v>20507</v>
      </c>
      <c r="F148" s="386">
        <f t="shared" si="7"/>
        <v>226</v>
      </c>
      <c r="G148" s="385" t="s">
        <v>125</v>
      </c>
    </row>
    <row r="149" ht="15.6" customHeight="1" spans="1:7">
      <c r="A149" s="387" t="s">
        <v>126</v>
      </c>
      <c r="B149" s="383">
        <v>377</v>
      </c>
      <c r="C149" s="383">
        <v>226</v>
      </c>
      <c r="D149" s="384">
        <f t="shared" si="6"/>
        <v>-40.053050397878</v>
      </c>
      <c r="E149" s="385">
        <v>2050701</v>
      </c>
      <c r="F149" s="386">
        <f t="shared" si="7"/>
        <v>226</v>
      </c>
      <c r="G149" s="385" t="s">
        <v>126</v>
      </c>
    </row>
    <row r="150" ht="15.6" customHeight="1" spans="1:7">
      <c r="A150" s="388" t="s">
        <v>127</v>
      </c>
      <c r="B150" s="383">
        <v>488</v>
      </c>
      <c r="C150" s="383">
        <v>613</v>
      </c>
      <c r="D150" s="384">
        <f t="shared" si="6"/>
        <v>25.6147540983607</v>
      </c>
      <c r="E150" s="385">
        <v>20508</v>
      </c>
      <c r="F150" s="386">
        <f t="shared" si="7"/>
        <v>613</v>
      </c>
      <c r="G150" s="385" t="s">
        <v>127</v>
      </c>
    </row>
    <row r="151" ht="15.6" customHeight="1" spans="1:7">
      <c r="A151" s="388" t="s">
        <v>128</v>
      </c>
      <c r="B151" s="383">
        <v>293</v>
      </c>
      <c r="C151" s="383">
        <v>324</v>
      </c>
      <c r="D151" s="384">
        <f t="shared" si="6"/>
        <v>10.580204778157</v>
      </c>
      <c r="E151" s="385">
        <v>2050801</v>
      </c>
      <c r="F151" s="386">
        <f t="shared" si="7"/>
        <v>324</v>
      </c>
      <c r="G151" s="385" t="s">
        <v>128</v>
      </c>
    </row>
    <row r="152" ht="15.6" customHeight="1" spans="1:7">
      <c r="A152" s="387" t="s">
        <v>129</v>
      </c>
      <c r="B152" s="383">
        <v>195</v>
      </c>
      <c r="C152" s="383">
        <v>289</v>
      </c>
      <c r="D152" s="384">
        <f t="shared" si="6"/>
        <v>48.2051282051282</v>
      </c>
      <c r="E152" s="385">
        <v>2050802</v>
      </c>
      <c r="F152" s="386">
        <f t="shared" si="7"/>
        <v>289</v>
      </c>
      <c r="G152" s="385" t="s">
        <v>129</v>
      </c>
    </row>
    <row r="153" ht="15.6" customHeight="1" spans="1:7">
      <c r="A153" s="387" t="s">
        <v>130</v>
      </c>
      <c r="B153" s="383">
        <v>527</v>
      </c>
      <c r="C153" s="383">
        <v>560</v>
      </c>
      <c r="D153" s="384">
        <f t="shared" si="6"/>
        <v>6.26185958254269</v>
      </c>
      <c r="E153" s="385">
        <v>20599</v>
      </c>
      <c r="F153" s="386">
        <f t="shared" si="7"/>
        <v>560</v>
      </c>
      <c r="G153" s="385" t="s">
        <v>130</v>
      </c>
    </row>
    <row r="154" ht="15.6" customHeight="1" spans="1:7">
      <c r="A154" s="382" t="s">
        <v>131</v>
      </c>
      <c r="B154" s="383">
        <v>281</v>
      </c>
      <c r="C154" s="383">
        <v>372</v>
      </c>
      <c r="D154" s="384">
        <f t="shared" si="6"/>
        <v>32.3843416370107</v>
      </c>
      <c r="E154" s="385">
        <v>206</v>
      </c>
      <c r="F154" s="386">
        <f t="shared" si="7"/>
        <v>372</v>
      </c>
      <c r="G154" s="385" t="s">
        <v>131</v>
      </c>
    </row>
    <row r="155" ht="15.6" customHeight="1" spans="1:7">
      <c r="A155" s="388" t="s">
        <v>132</v>
      </c>
      <c r="B155" s="383">
        <v>197</v>
      </c>
      <c r="C155" s="383">
        <v>292</v>
      </c>
      <c r="D155" s="384">
        <f t="shared" si="6"/>
        <v>48.2233502538071</v>
      </c>
      <c r="E155" s="385">
        <v>20601</v>
      </c>
      <c r="F155" s="386">
        <f t="shared" si="7"/>
        <v>292</v>
      </c>
      <c r="G155" s="385" t="s">
        <v>132</v>
      </c>
    </row>
    <row r="156" ht="15.6" customHeight="1" spans="1:7">
      <c r="A156" s="387" t="s">
        <v>46</v>
      </c>
      <c r="B156" s="383">
        <v>133</v>
      </c>
      <c r="C156" s="383">
        <v>197</v>
      </c>
      <c r="D156" s="384">
        <f t="shared" si="6"/>
        <v>48.1203007518797</v>
      </c>
      <c r="E156" s="385">
        <v>2060101</v>
      </c>
      <c r="F156" s="386">
        <f t="shared" si="7"/>
        <v>197</v>
      </c>
      <c r="G156" s="385" t="s">
        <v>46</v>
      </c>
    </row>
    <row r="157" ht="15.6" customHeight="1" spans="1:7">
      <c r="A157" s="387" t="s">
        <v>47</v>
      </c>
      <c r="B157" s="383">
        <v>64</v>
      </c>
      <c r="C157" s="383">
        <v>87</v>
      </c>
      <c r="D157" s="384">
        <f t="shared" si="6"/>
        <v>35.9375</v>
      </c>
      <c r="E157" s="385">
        <v>2060102</v>
      </c>
      <c r="F157" s="386">
        <f t="shared" si="7"/>
        <v>87</v>
      </c>
      <c r="G157" s="385" t="s">
        <v>47</v>
      </c>
    </row>
    <row r="158" ht="15.6" customHeight="1" spans="1:7">
      <c r="A158" s="387" t="s">
        <v>48</v>
      </c>
      <c r="B158" s="383"/>
      <c r="C158" s="383">
        <v>8</v>
      </c>
      <c r="D158" s="384"/>
      <c r="E158" s="385">
        <v>2060103</v>
      </c>
      <c r="F158" s="386">
        <f t="shared" si="7"/>
        <v>8</v>
      </c>
      <c r="G158" s="385" t="s">
        <v>48</v>
      </c>
    </row>
    <row r="159" ht="15.6" customHeight="1" spans="1:7">
      <c r="A159" s="388" t="s">
        <v>133</v>
      </c>
      <c r="B159" s="383"/>
      <c r="C159" s="383">
        <v>4</v>
      </c>
      <c r="D159" s="384"/>
      <c r="E159" s="385">
        <v>20605</v>
      </c>
      <c r="F159" s="386">
        <f t="shared" si="7"/>
        <v>4</v>
      </c>
      <c r="G159" s="385" t="s">
        <v>133</v>
      </c>
    </row>
    <row r="160" ht="15.6" customHeight="1" spans="1:7">
      <c r="A160" s="387" t="s">
        <v>134</v>
      </c>
      <c r="B160" s="383"/>
      <c r="C160" s="383">
        <v>4</v>
      </c>
      <c r="D160" s="384"/>
      <c r="E160" s="385">
        <v>2060599</v>
      </c>
      <c r="F160" s="386">
        <f t="shared" si="7"/>
        <v>4</v>
      </c>
      <c r="G160" s="385" t="s">
        <v>134</v>
      </c>
    </row>
    <row r="161" ht="15.6" customHeight="1" spans="1:7">
      <c r="A161" s="387" t="s">
        <v>135</v>
      </c>
      <c r="B161" s="383">
        <v>84</v>
      </c>
      <c r="C161" s="383">
        <v>76</v>
      </c>
      <c r="D161" s="384">
        <f t="shared" si="6"/>
        <v>-9.52380952380952</v>
      </c>
      <c r="E161" s="385">
        <v>20607</v>
      </c>
      <c r="F161" s="386">
        <f t="shared" si="7"/>
        <v>76</v>
      </c>
      <c r="G161" s="385" t="s">
        <v>135</v>
      </c>
    </row>
    <row r="162" ht="15.6" customHeight="1" spans="1:7">
      <c r="A162" s="387" t="s">
        <v>136</v>
      </c>
      <c r="B162" s="383">
        <v>84</v>
      </c>
      <c r="C162" s="383">
        <v>64</v>
      </c>
      <c r="D162" s="384">
        <f t="shared" si="6"/>
        <v>-23.8095238095238</v>
      </c>
      <c r="E162" s="385">
        <v>2060701</v>
      </c>
      <c r="F162" s="386">
        <f t="shared" si="7"/>
        <v>64</v>
      </c>
      <c r="G162" s="385" t="s">
        <v>136</v>
      </c>
    </row>
    <row r="163" ht="15.6" customHeight="1" spans="1:7">
      <c r="A163" s="388" t="s">
        <v>137</v>
      </c>
      <c r="B163" s="383"/>
      <c r="C163" s="383">
        <v>12</v>
      </c>
      <c r="D163" s="384"/>
      <c r="E163" s="385">
        <v>2060703</v>
      </c>
      <c r="F163" s="386">
        <f t="shared" si="7"/>
        <v>12</v>
      </c>
      <c r="G163" s="385" t="s">
        <v>137</v>
      </c>
    </row>
    <row r="164" ht="15.6" customHeight="1" spans="1:7">
      <c r="A164" s="382" t="s">
        <v>138</v>
      </c>
      <c r="B164" s="383">
        <v>1581</v>
      </c>
      <c r="C164" s="383">
        <v>1555</v>
      </c>
      <c r="D164" s="384">
        <f t="shared" si="6"/>
        <v>-1.64452877925364</v>
      </c>
      <c r="E164" s="385">
        <v>207</v>
      </c>
      <c r="F164" s="386">
        <f t="shared" si="7"/>
        <v>1555</v>
      </c>
      <c r="G164" s="385" t="s">
        <v>138</v>
      </c>
    </row>
    <row r="165" ht="15.6" customHeight="1" spans="1:7">
      <c r="A165" s="382" t="s">
        <v>139</v>
      </c>
      <c r="B165" s="383">
        <v>800</v>
      </c>
      <c r="C165" s="383">
        <v>1042</v>
      </c>
      <c r="D165" s="384">
        <f t="shared" si="6"/>
        <v>30.25</v>
      </c>
      <c r="E165" s="385">
        <v>20701</v>
      </c>
      <c r="F165" s="386">
        <f t="shared" si="7"/>
        <v>1042</v>
      </c>
      <c r="G165" s="385" t="s">
        <v>139</v>
      </c>
    </row>
    <row r="166" ht="15.6" customHeight="1" spans="1:7">
      <c r="A166" s="382" t="s">
        <v>46</v>
      </c>
      <c r="B166" s="383">
        <v>153</v>
      </c>
      <c r="C166" s="383">
        <v>124</v>
      </c>
      <c r="D166" s="384">
        <f t="shared" si="6"/>
        <v>-18.9542483660131</v>
      </c>
      <c r="E166" s="385">
        <v>2070101</v>
      </c>
      <c r="F166" s="386">
        <f t="shared" si="7"/>
        <v>124</v>
      </c>
      <c r="G166" s="385" t="s">
        <v>46</v>
      </c>
    </row>
    <row r="167" ht="15.6" customHeight="1" spans="1:7">
      <c r="A167" s="382" t="s">
        <v>140</v>
      </c>
      <c r="B167" s="383">
        <v>139</v>
      </c>
      <c r="C167" s="383">
        <v>133</v>
      </c>
      <c r="D167" s="384">
        <f t="shared" si="6"/>
        <v>-4.31654676258993</v>
      </c>
      <c r="E167" s="385">
        <v>2070104</v>
      </c>
      <c r="F167" s="386">
        <f t="shared" si="7"/>
        <v>133</v>
      </c>
      <c r="G167" s="385" t="s">
        <v>140</v>
      </c>
    </row>
    <row r="168" ht="15.6" customHeight="1" spans="1:7">
      <c r="A168" s="382" t="s">
        <v>141</v>
      </c>
      <c r="B168" s="383">
        <v>108</v>
      </c>
      <c r="C168" s="383">
        <v>104</v>
      </c>
      <c r="D168" s="384">
        <f t="shared" si="6"/>
        <v>-3.7037037037037</v>
      </c>
      <c r="E168" s="385">
        <v>2070105</v>
      </c>
      <c r="F168" s="386">
        <f t="shared" si="7"/>
        <v>104</v>
      </c>
      <c r="G168" s="385" t="s">
        <v>141</v>
      </c>
    </row>
    <row r="169" ht="15.6" customHeight="1" spans="1:7">
      <c r="A169" s="382" t="s">
        <v>142</v>
      </c>
      <c r="B169" s="383"/>
      <c r="C169" s="383">
        <v>10</v>
      </c>
      <c r="D169" s="384"/>
      <c r="E169" s="385">
        <v>2070109</v>
      </c>
      <c r="F169" s="386">
        <f t="shared" si="7"/>
        <v>10</v>
      </c>
      <c r="G169" s="385" t="s">
        <v>142</v>
      </c>
    </row>
    <row r="170" ht="15.6" customHeight="1" spans="1:7">
      <c r="A170" s="382" t="s">
        <v>143</v>
      </c>
      <c r="B170" s="383">
        <v>15</v>
      </c>
      <c r="C170" s="383">
        <v>58</v>
      </c>
      <c r="D170" s="384">
        <f t="shared" si="6"/>
        <v>286.666666666667</v>
      </c>
      <c r="E170" s="385">
        <v>2070111</v>
      </c>
      <c r="F170" s="386">
        <f t="shared" si="7"/>
        <v>58</v>
      </c>
      <c r="G170" s="385" t="s">
        <v>143</v>
      </c>
    </row>
    <row r="171" ht="15.6" customHeight="1" spans="1:7">
      <c r="A171" s="382" t="s">
        <v>144</v>
      </c>
      <c r="B171" s="383">
        <v>144</v>
      </c>
      <c r="C171" s="383">
        <v>182</v>
      </c>
      <c r="D171" s="384">
        <f t="shared" si="6"/>
        <v>26.3888888888889</v>
      </c>
      <c r="E171" s="385">
        <v>2070112</v>
      </c>
      <c r="F171" s="386">
        <f t="shared" si="7"/>
        <v>182</v>
      </c>
      <c r="G171" s="385" t="s">
        <v>144</v>
      </c>
    </row>
    <row r="172" ht="15.6" customHeight="1" spans="1:7">
      <c r="A172" s="382" t="s">
        <v>145</v>
      </c>
      <c r="B172" s="383">
        <v>241</v>
      </c>
      <c r="C172" s="383">
        <v>431</v>
      </c>
      <c r="D172" s="384">
        <f t="shared" si="6"/>
        <v>78.8381742738589</v>
      </c>
      <c r="E172" s="385">
        <v>2070199</v>
      </c>
      <c r="F172" s="386">
        <f t="shared" si="7"/>
        <v>431</v>
      </c>
      <c r="G172" s="385" t="s">
        <v>145</v>
      </c>
    </row>
    <row r="173" ht="15.6" customHeight="1" spans="1:7">
      <c r="A173" s="382" t="s">
        <v>146</v>
      </c>
      <c r="B173" s="383">
        <v>96</v>
      </c>
      <c r="C173" s="383">
        <v>70</v>
      </c>
      <c r="D173" s="384">
        <f t="shared" si="6"/>
        <v>-27.0833333333333</v>
      </c>
      <c r="E173" s="385">
        <v>20702</v>
      </c>
      <c r="F173" s="386">
        <f t="shared" si="7"/>
        <v>70</v>
      </c>
      <c r="G173" s="385" t="s">
        <v>146</v>
      </c>
    </row>
    <row r="174" ht="15.6" customHeight="1" spans="1:7">
      <c r="A174" s="382" t="s">
        <v>147</v>
      </c>
      <c r="B174" s="383">
        <v>96</v>
      </c>
      <c r="C174" s="383">
        <v>70</v>
      </c>
      <c r="D174" s="384">
        <f t="shared" si="6"/>
        <v>-27.0833333333333</v>
      </c>
      <c r="E174" s="385">
        <v>2070299</v>
      </c>
      <c r="F174" s="386">
        <f t="shared" si="7"/>
        <v>70</v>
      </c>
      <c r="G174" s="385" t="s">
        <v>147</v>
      </c>
    </row>
    <row r="175" ht="15.6" customHeight="1" spans="1:7">
      <c r="A175" s="382" t="s">
        <v>148</v>
      </c>
      <c r="B175" s="383">
        <v>44</v>
      </c>
      <c r="C175" s="383">
        <v>42</v>
      </c>
      <c r="D175" s="384">
        <f t="shared" si="6"/>
        <v>-4.54545454545455</v>
      </c>
      <c r="E175" s="385">
        <v>20703</v>
      </c>
      <c r="F175" s="386">
        <f t="shared" si="7"/>
        <v>42</v>
      </c>
      <c r="G175" s="385" t="s">
        <v>148</v>
      </c>
    </row>
    <row r="176" ht="15.6" customHeight="1" spans="1:7">
      <c r="A176" s="382" t="s">
        <v>149</v>
      </c>
      <c r="B176" s="383">
        <v>44</v>
      </c>
      <c r="C176" s="383">
        <v>42</v>
      </c>
      <c r="D176" s="384">
        <f t="shared" si="6"/>
        <v>-4.54545454545455</v>
      </c>
      <c r="E176" s="385">
        <v>2070399</v>
      </c>
      <c r="F176" s="386">
        <f t="shared" si="7"/>
        <v>42</v>
      </c>
      <c r="G176" s="385" t="s">
        <v>149</v>
      </c>
    </row>
    <row r="177" ht="15.6" customHeight="1" spans="1:7">
      <c r="A177" s="382" t="s">
        <v>150</v>
      </c>
      <c r="B177" s="383">
        <v>599</v>
      </c>
      <c r="C177" s="383">
        <v>359</v>
      </c>
      <c r="D177" s="384">
        <f t="shared" si="6"/>
        <v>-40.0667779632721</v>
      </c>
      <c r="E177" s="385">
        <v>20708</v>
      </c>
      <c r="F177" s="386">
        <f t="shared" si="7"/>
        <v>359</v>
      </c>
      <c r="G177" s="385" t="s">
        <v>150</v>
      </c>
    </row>
    <row r="178" ht="15.6" customHeight="1" spans="1:7">
      <c r="A178" s="382" t="s">
        <v>151</v>
      </c>
      <c r="B178" s="383">
        <v>599</v>
      </c>
      <c r="C178" s="383">
        <v>359</v>
      </c>
      <c r="D178" s="384">
        <f t="shared" si="6"/>
        <v>-40.0667779632721</v>
      </c>
      <c r="E178" s="385">
        <v>2070805</v>
      </c>
      <c r="F178" s="386">
        <f t="shared" si="7"/>
        <v>359</v>
      </c>
      <c r="G178" s="385" t="s">
        <v>151</v>
      </c>
    </row>
    <row r="179" ht="15.6" customHeight="1" spans="1:7">
      <c r="A179" s="382" t="s">
        <v>152</v>
      </c>
      <c r="B179" s="383">
        <v>42</v>
      </c>
      <c r="C179" s="383">
        <v>42</v>
      </c>
      <c r="D179" s="384">
        <f t="shared" si="6"/>
        <v>0</v>
      </c>
      <c r="E179" s="385">
        <v>20799</v>
      </c>
      <c r="F179" s="386">
        <f t="shared" si="7"/>
        <v>42</v>
      </c>
      <c r="G179" s="385" t="s">
        <v>152</v>
      </c>
    </row>
    <row r="180" ht="15.6" customHeight="1" spans="1:7">
      <c r="A180" s="382" t="s">
        <v>153</v>
      </c>
      <c r="B180" s="383">
        <v>42</v>
      </c>
      <c r="C180" s="383">
        <v>42</v>
      </c>
      <c r="D180" s="384">
        <f t="shared" si="6"/>
        <v>0</v>
      </c>
      <c r="E180" s="385">
        <v>2079999</v>
      </c>
      <c r="F180" s="386">
        <f t="shared" si="7"/>
        <v>42</v>
      </c>
      <c r="G180" s="385" t="s">
        <v>153</v>
      </c>
    </row>
    <row r="181" ht="15.6" customHeight="1" spans="1:7">
      <c r="A181" s="382" t="s">
        <v>154</v>
      </c>
      <c r="B181" s="383">
        <v>58855</v>
      </c>
      <c r="C181" s="383">
        <v>66478</v>
      </c>
      <c r="D181" s="384">
        <f t="shared" si="6"/>
        <v>12.952170588735</v>
      </c>
      <c r="E181" s="385">
        <v>208</v>
      </c>
      <c r="F181" s="386">
        <f t="shared" si="7"/>
        <v>66478</v>
      </c>
      <c r="G181" s="385" t="s">
        <v>154</v>
      </c>
    </row>
    <row r="182" ht="15.6" customHeight="1" spans="1:7">
      <c r="A182" s="382" t="s">
        <v>155</v>
      </c>
      <c r="B182" s="383">
        <v>1177</v>
      </c>
      <c r="C182" s="383">
        <v>842</v>
      </c>
      <c r="D182" s="384">
        <f t="shared" si="6"/>
        <v>-28.4621920135939</v>
      </c>
      <c r="E182" s="385">
        <v>20801</v>
      </c>
      <c r="F182" s="386">
        <f t="shared" si="7"/>
        <v>842</v>
      </c>
      <c r="G182" s="385" t="s">
        <v>155</v>
      </c>
    </row>
    <row r="183" ht="15.6" customHeight="1" spans="1:7">
      <c r="A183" s="382" t="s">
        <v>46</v>
      </c>
      <c r="B183" s="383"/>
      <c r="C183" s="383">
        <v>34</v>
      </c>
      <c r="D183" s="384"/>
      <c r="E183" s="385">
        <v>2080101</v>
      </c>
      <c r="F183" s="386">
        <f t="shared" si="7"/>
        <v>34</v>
      </c>
      <c r="G183" s="385" t="s">
        <v>46</v>
      </c>
    </row>
    <row r="184" ht="15.6" customHeight="1" spans="1:7">
      <c r="A184" s="382" t="s">
        <v>156</v>
      </c>
      <c r="B184" s="383">
        <v>76</v>
      </c>
      <c r="C184" s="383">
        <v>81</v>
      </c>
      <c r="D184" s="384">
        <f t="shared" si="6"/>
        <v>6.57894736842105</v>
      </c>
      <c r="E184" s="385">
        <v>2080105</v>
      </c>
      <c r="F184" s="386">
        <f t="shared" si="7"/>
        <v>81</v>
      </c>
      <c r="G184" s="385" t="s">
        <v>156</v>
      </c>
    </row>
    <row r="185" ht="15.6" customHeight="1" spans="1:7">
      <c r="A185" s="382" t="s">
        <v>157</v>
      </c>
      <c r="B185" s="383">
        <v>851</v>
      </c>
      <c r="C185" s="383">
        <v>721</v>
      </c>
      <c r="D185" s="384">
        <f t="shared" si="6"/>
        <v>-15.2761457109283</v>
      </c>
      <c r="E185" s="385">
        <v>2080109</v>
      </c>
      <c r="F185" s="386">
        <f t="shared" si="7"/>
        <v>721</v>
      </c>
      <c r="G185" s="385" t="s">
        <v>157</v>
      </c>
    </row>
    <row r="186" ht="15.6" customHeight="1" spans="1:7">
      <c r="A186" s="382" t="s">
        <v>158</v>
      </c>
      <c r="B186" s="383"/>
      <c r="C186" s="383">
        <v>4</v>
      </c>
      <c r="D186" s="384"/>
      <c r="E186" s="385">
        <v>2080111</v>
      </c>
      <c r="F186" s="386">
        <f t="shared" si="7"/>
        <v>4</v>
      </c>
      <c r="G186" s="385" t="s">
        <v>158</v>
      </c>
    </row>
    <row r="187" ht="15.6" customHeight="1" spans="1:7">
      <c r="A187" s="382" t="s">
        <v>159</v>
      </c>
      <c r="B187" s="383"/>
      <c r="C187" s="383">
        <v>2</v>
      </c>
      <c r="D187" s="384"/>
      <c r="E187" s="385">
        <v>2080112</v>
      </c>
      <c r="F187" s="386">
        <f t="shared" si="7"/>
        <v>2</v>
      </c>
      <c r="G187" s="385" t="s">
        <v>159</v>
      </c>
    </row>
    <row r="188" ht="15.6" customHeight="1" spans="1:7">
      <c r="A188" s="382" t="s">
        <v>160</v>
      </c>
      <c r="B188" s="383">
        <v>250</v>
      </c>
      <c r="C188" s="383"/>
      <c r="D188" s="384">
        <f t="shared" si="6"/>
        <v>-100</v>
      </c>
      <c r="E188" s="385">
        <v>2080199</v>
      </c>
      <c r="F188" s="386">
        <f t="shared" si="7"/>
        <v>0</v>
      </c>
      <c r="G188" s="385" t="s">
        <v>160</v>
      </c>
    </row>
    <row r="189" ht="15.6" customHeight="1" spans="1:7">
      <c r="A189" s="382" t="s">
        <v>161</v>
      </c>
      <c r="B189" s="383">
        <v>326</v>
      </c>
      <c r="C189" s="383">
        <v>277</v>
      </c>
      <c r="D189" s="384">
        <f t="shared" si="6"/>
        <v>-15.0306748466258</v>
      </c>
      <c r="E189" s="385">
        <v>20802</v>
      </c>
      <c r="F189" s="386">
        <f t="shared" si="7"/>
        <v>277</v>
      </c>
      <c r="G189" s="385" t="s">
        <v>161</v>
      </c>
    </row>
    <row r="190" ht="15.6" customHeight="1" spans="1:7">
      <c r="A190" s="382" t="s">
        <v>46</v>
      </c>
      <c r="B190" s="383">
        <v>133</v>
      </c>
      <c r="C190" s="383">
        <v>101</v>
      </c>
      <c r="D190" s="384">
        <f t="shared" si="6"/>
        <v>-24.0601503759398</v>
      </c>
      <c r="E190" s="385">
        <v>2080201</v>
      </c>
      <c r="F190" s="386">
        <f t="shared" si="7"/>
        <v>101</v>
      </c>
      <c r="G190" s="385" t="s">
        <v>46</v>
      </c>
    </row>
    <row r="191" ht="15.6" customHeight="1" spans="1:7">
      <c r="A191" s="382" t="s">
        <v>162</v>
      </c>
      <c r="B191" s="383">
        <v>193</v>
      </c>
      <c r="C191" s="383">
        <v>176</v>
      </c>
      <c r="D191" s="384">
        <f t="shared" si="6"/>
        <v>-8.80829015544041</v>
      </c>
      <c r="E191" s="385">
        <v>2080299</v>
      </c>
      <c r="F191" s="386">
        <f t="shared" si="7"/>
        <v>176</v>
      </c>
      <c r="G191" s="385" t="s">
        <v>162</v>
      </c>
    </row>
    <row r="192" ht="15.6" customHeight="1" spans="1:7">
      <c r="A192" s="382" t="s">
        <v>163</v>
      </c>
      <c r="B192" s="383">
        <v>30649</v>
      </c>
      <c r="C192" s="383">
        <v>34016</v>
      </c>
      <c r="D192" s="384">
        <f t="shared" si="6"/>
        <v>10.9856765310451</v>
      </c>
      <c r="E192" s="385">
        <v>20805</v>
      </c>
      <c r="F192" s="386">
        <f t="shared" si="7"/>
        <v>34016</v>
      </c>
      <c r="G192" s="385" t="s">
        <v>163</v>
      </c>
    </row>
    <row r="193" ht="15.6" customHeight="1" spans="1:7">
      <c r="A193" s="382" t="s">
        <v>164</v>
      </c>
      <c r="B193" s="383">
        <v>1175</v>
      </c>
      <c r="C193" s="383">
        <v>620</v>
      </c>
      <c r="D193" s="384">
        <f t="shared" si="6"/>
        <v>-47.2340425531915</v>
      </c>
      <c r="E193" s="385">
        <v>2080501</v>
      </c>
      <c r="F193" s="386">
        <f t="shared" si="7"/>
        <v>620</v>
      </c>
      <c r="G193" s="385" t="s">
        <v>164</v>
      </c>
    </row>
    <row r="194" ht="15.6" customHeight="1" spans="1:7">
      <c r="A194" s="382" t="s">
        <v>165</v>
      </c>
      <c r="B194" s="383">
        <v>3628</v>
      </c>
      <c r="C194" s="383">
        <v>647</v>
      </c>
      <c r="D194" s="384">
        <f t="shared" si="6"/>
        <v>-82.1664829106946</v>
      </c>
      <c r="E194" s="385">
        <v>2080502</v>
      </c>
      <c r="F194" s="386">
        <f t="shared" si="7"/>
        <v>647</v>
      </c>
      <c r="G194" s="385" t="s">
        <v>165</v>
      </c>
    </row>
    <row r="195" ht="15.6" customHeight="1" spans="1:7">
      <c r="A195" s="382" t="s">
        <v>166</v>
      </c>
      <c r="B195" s="383">
        <v>38</v>
      </c>
      <c r="C195" s="383">
        <v>76</v>
      </c>
      <c r="D195" s="384">
        <f t="shared" ref="D195:D258" si="8">(C195-B195)/B195*100</f>
        <v>100</v>
      </c>
      <c r="E195" s="385">
        <v>2080504</v>
      </c>
      <c r="F195" s="386">
        <f t="shared" si="7"/>
        <v>76</v>
      </c>
      <c r="G195" s="385" t="s">
        <v>166</v>
      </c>
    </row>
    <row r="196" ht="15.6" customHeight="1" spans="1:7">
      <c r="A196" s="382" t="s">
        <v>167</v>
      </c>
      <c r="B196" s="383">
        <v>11945</v>
      </c>
      <c r="C196" s="383">
        <v>13666</v>
      </c>
      <c r="D196" s="384">
        <f t="shared" si="8"/>
        <v>14.4077019673504</v>
      </c>
      <c r="E196" s="385">
        <v>2080505</v>
      </c>
      <c r="F196" s="386">
        <f t="shared" si="7"/>
        <v>13666</v>
      </c>
      <c r="G196" s="385" t="s">
        <v>167</v>
      </c>
    </row>
    <row r="197" ht="15.6" customHeight="1" spans="1:7">
      <c r="A197" s="382" t="s">
        <v>168</v>
      </c>
      <c r="B197" s="383">
        <v>13143</v>
      </c>
      <c r="C197" s="383">
        <v>18122</v>
      </c>
      <c r="D197" s="384">
        <f t="shared" si="8"/>
        <v>37.8832838773492</v>
      </c>
      <c r="E197" s="385">
        <v>2080507</v>
      </c>
      <c r="F197" s="386">
        <f t="shared" si="7"/>
        <v>18122</v>
      </c>
      <c r="G197" s="385" t="s">
        <v>168</v>
      </c>
    </row>
    <row r="198" ht="15.6" customHeight="1" spans="1:7">
      <c r="A198" s="382" t="s">
        <v>169</v>
      </c>
      <c r="B198" s="383">
        <v>720</v>
      </c>
      <c r="C198" s="383">
        <v>885</v>
      </c>
      <c r="D198" s="384">
        <f t="shared" si="8"/>
        <v>22.9166666666667</v>
      </c>
      <c r="E198" s="385">
        <v>2080599</v>
      </c>
      <c r="F198" s="386">
        <f t="shared" si="7"/>
        <v>885</v>
      </c>
      <c r="G198" s="385" t="s">
        <v>169</v>
      </c>
    </row>
    <row r="199" ht="15.6" customHeight="1" spans="1:7">
      <c r="A199" s="382" t="s">
        <v>170</v>
      </c>
      <c r="B199" s="383">
        <v>29</v>
      </c>
      <c r="C199" s="383"/>
      <c r="D199" s="384">
        <f t="shared" si="8"/>
        <v>-100</v>
      </c>
      <c r="E199" s="385">
        <v>20806</v>
      </c>
      <c r="F199" s="386">
        <f t="shared" si="7"/>
        <v>0</v>
      </c>
      <c r="G199" s="385" t="s">
        <v>170</v>
      </c>
    </row>
    <row r="200" ht="15.6" customHeight="1" spans="1:7">
      <c r="A200" s="382" t="s">
        <v>171</v>
      </c>
      <c r="B200" s="383">
        <v>29</v>
      </c>
      <c r="C200" s="383"/>
      <c r="D200" s="384">
        <f t="shared" si="8"/>
        <v>-100</v>
      </c>
      <c r="E200" s="385">
        <v>2080699</v>
      </c>
      <c r="F200" s="386">
        <f t="shared" si="7"/>
        <v>0</v>
      </c>
      <c r="G200" s="385" t="s">
        <v>171</v>
      </c>
    </row>
    <row r="201" ht="15.6" customHeight="1" spans="1:7">
      <c r="A201" s="382" t="s">
        <v>172</v>
      </c>
      <c r="B201" s="383">
        <v>23</v>
      </c>
      <c r="C201" s="383">
        <v>427</v>
      </c>
      <c r="D201" s="384">
        <f t="shared" si="8"/>
        <v>1756.52173913043</v>
      </c>
      <c r="E201" s="385">
        <v>20807</v>
      </c>
      <c r="F201" s="386">
        <f t="shared" si="7"/>
        <v>427</v>
      </c>
      <c r="G201" s="385" t="s">
        <v>172</v>
      </c>
    </row>
    <row r="202" ht="15.6" customHeight="1" spans="1:7">
      <c r="A202" s="382" t="s">
        <v>173</v>
      </c>
      <c r="B202" s="383"/>
      <c r="C202" s="383">
        <v>16</v>
      </c>
      <c r="D202" s="384"/>
      <c r="E202" s="385">
        <v>2080705</v>
      </c>
      <c r="F202" s="386">
        <f t="shared" si="7"/>
        <v>16</v>
      </c>
      <c r="G202" s="385" t="s">
        <v>173</v>
      </c>
    </row>
    <row r="203" ht="15.6" customHeight="1" spans="1:7">
      <c r="A203" s="382" t="s">
        <v>174</v>
      </c>
      <c r="B203" s="383">
        <v>23</v>
      </c>
      <c r="C203" s="383">
        <v>411</v>
      </c>
      <c r="D203" s="384">
        <f t="shared" si="8"/>
        <v>1686.95652173913</v>
      </c>
      <c r="E203" s="385">
        <v>2080799</v>
      </c>
      <c r="F203" s="386">
        <f t="shared" si="7"/>
        <v>411</v>
      </c>
      <c r="G203" s="385" t="s">
        <v>174</v>
      </c>
    </row>
    <row r="204" ht="15.6" customHeight="1" spans="1:7">
      <c r="A204" s="382" t="s">
        <v>175</v>
      </c>
      <c r="B204" s="383">
        <v>2982</v>
      </c>
      <c r="C204" s="383">
        <v>3967</v>
      </c>
      <c r="D204" s="384">
        <f t="shared" si="8"/>
        <v>33.0315224681422</v>
      </c>
      <c r="E204" s="385">
        <v>20808</v>
      </c>
      <c r="F204" s="386">
        <f t="shared" si="7"/>
        <v>3967</v>
      </c>
      <c r="G204" s="385" t="s">
        <v>175</v>
      </c>
    </row>
    <row r="205" ht="15.6" customHeight="1" spans="1:7">
      <c r="A205" s="382" t="s">
        <v>176</v>
      </c>
      <c r="B205" s="383"/>
      <c r="C205" s="383">
        <v>8</v>
      </c>
      <c r="D205" s="384"/>
      <c r="E205" s="385">
        <v>2080801</v>
      </c>
      <c r="F205" s="386">
        <f t="shared" si="7"/>
        <v>8</v>
      </c>
      <c r="G205" s="385" t="s">
        <v>176</v>
      </c>
    </row>
    <row r="206" ht="15.6" customHeight="1" spans="1:7">
      <c r="A206" s="382" t="s">
        <v>177</v>
      </c>
      <c r="B206" s="383">
        <v>2982</v>
      </c>
      <c r="C206" s="383">
        <v>3959</v>
      </c>
      <c r="D206" s="384">
        <f t="shared" si="8"/>
        <v>32.7632461435278</v>
      </c>
      <c r="E206" s="385">
        <v>2080899</v>
      </c>
      <c r="F206" s="386">
        <f t="shared" si="7"/>
        <v>3959</v>
      </c>
      <c r="G206" s="385" t="s">
        <v>177</v>
      </c>
    </row>
    <row r="207" ht="15.6" customHeight="1" spans="1:7">
      <c r="A207" s="382" t="s">
        <v>178</v>
      </c>
      <c r="B207" s="383">
        <v>308</v>
      </c>
      <c r="C207" s="383">
        <v>169</v>
      </c>
      <c r="D207" s="384">
        <f t="shared" si="8"/>
        <v>-45.1298701298701</v>
      </c>
      <c r="E207" s="385">
        <v>20809</v>
      </c>
      <c r="F207" s="386">
        <f t="shared" si="7"/>
        <v>169</v>
      </c>
      <c r="G207" s="385" t="s">
        <v>178</v>
      </c>
    </row>
    <row r="208" ht="15.6" customHeight="1" spans="1:7">
      <c r="A208" s="382" t="s">
        <v>179</v>
      </c>
      <c r="B208" s="383"/>
      <c r="C208" s="383">
        <v>145</v>
      </c>
      <c r="D208" s="384"/>
      <c r="E208" s="385">
        <v>2080902</v>
      </c>
      <c r="F208" s="386">
        <f t="shared" si="7"/>
        <v>145</v>
      </c>
      <c r="G208" s="385" t="s">
        <v>179</v>
      </c>
    </row>
    <row r="209" ht="15.6" customHeight="1" spans="1:7">
      <c r="A209" s="382" t="s">
        <v>180</v>
      </c>
      <c r="B209" s="383">
        <v>20</v>
      </c>
      <c r="C209" s="383">
        <v>24</v>
      </c>
      <c r="D209" s="384">
        <f t="shared" si="8"/>
        <v>20</v>
      </c>
      <c r="E209" s="385">
        <v>2080903</v>
      </c>
      <c r="F209" s="386">
        <f t="shared" si="7"/>
        <v>24</v>
      </c>
      <c r="G209" s="385" t="s">
        <v>180</v>
      </c>
    </row>
    <row r="210" ht="15.6" customHeight="1" spans="1:7">
      <c r="A210" s="382" t="s">
        <v>181</v>
      </c>
      <c r="B210" s="383">
        <v>288</v>
      </c>
      <c r="C210" s="383"/>
      <c r="D210" s="384">
        <f t="shared" si="8"/>
        <v>-100</v>
      </c>
      <c r="E210" s="385">
        <v>2080999</v>
      </c>
      <c r="F210" s="386">
        <f t="shared" si="7"/>
        <v>0</v>
      </c>
      <c r="G210" s="385" t="s">
        <v>181</v>
      </c>
    </row>
    <row r="211" ht="15.6" customHeight="1" spans="1:7">
      <c r="A211" s="382" t="s">
        <v>182</v>
      </c>
      <c r="B211" s="383">
        <v>133</v>
      </c>
      <c r="C211" s="383">
        <v>128</v>
      </c>
      <c r="D211" s="384">
        <f t="shared" si="8"/>
        <v>-3.7593984962406</v>
      </c>
      <c r="E211" s="385">
        <v>20810</v>
      </c>
      <c r="F211" s="386">
        <f t="shared" ref="F211:F274" si="9">SUM(C211)</f>
        <v>128</v>
      </c>
      <c r="G211" s="385" t="s">
        <v>182</v>
      </c>
    </row>
    <row r="212" ht="15.6" customHeight="1" spans="1:7">
      <c r="A212" s="382" t="s">
        <v>183</v>
      </c>
      <c r="B212" s="383">
        <v>133</v>
      </c>
      <c r="C212" s="383">
        <v>128</v>
      </c>
      <c r="D212" s="384">
        <f t="shared" si="8"/>
        <v>-3.7593984962406</v>
      </c>
      <c r="E212" s="385">
        <v>2081005</v>
      </c>
      <c r="F212" s="386">
        <f t="shared" si="9"/>
        <v>128</v>
      </c>
      <c r="G212" s="385" t="s">
        <v>183</v>
      </c>
    </row>
    <row r="213" ht="15.6" customHeight="1" spans="1:7">
      <c r="A213" s="382" t="s">
        <v>184</v>
      </c>
      <c r="B213" s="383">
        <v>82</v>
      </c>
      <c r="C213" s="383">
        <v>184</v>
      </c>
      <c r="D213" s="384">
        <f t="shared" si="8"/>
        <v>124.390243902439</v>
      </c>
      <c r="E213" s="385">
        <v>20811</v>
      </c>
      <c r="F213" s="386">
        <f t="shared" si="9"/>
        <v>184</v>
      </c>
      <c r="G213" s="385" t="s">
        <v>184</v>
      </c>
    </row>
    <row r="214" ht="15.6" customHeight="1" spans="1:7">
      <c r="A214" s="382" t="s">
        <v>46</v>
      </c>
      <c r="B214" s="383">
        <v>50</v>
      </c>
      <c r="C214" s="383">
        <v>100</v>
      </c>
      <c r="D214" s="384">
        <f t="shared" si="8"/>
        <v>100</v>
      </c>
      <c r="E214" s="385">
        <v>2081101</v>
      </c>
      <c r="F214" s="386">
        <f t="shared" si="9"/>
        <v>100</v>
      </c>
      <c r="G214" s="385" t="s">
        <v>46</v>
      </c>
    </row>
    <row r="215" ht="15.6" customHeight="1" spans="1:7">
      <c r="A215" s="382" t="s">
        <v>48</v>
      </c>
      <c r="B215" s="383">
        <v>32</v>
      </c>
      <c r="C215" s="383">
        <v>31</v>
      </c>
      <c r="D215" s="384">
        <f t="shared" si="8"/>
        <v>-3.125</v>
      </c>
      <c r="E215" s="385">
        <v>2081103</v>
      </c>
      <c r="F215" s="386">
        <f t="shared" si="9"/>
        <v>31</v>
      </c>
      <c r="G215" s="385" t="s">
        <v>48</v>
      </c>
    </row>
    <row r="216" ht="15.6" customHeight="1" spans="1:7">
      <c r="A216" s="382" t="s">
        <v>185</v>
      </c>
      <c r="B216" s="383"/>
      <c r="C216" s="383">
        <v>22</v>
      </c>
      <c r="D216" s="384"/>
      <c r="E216" s="385">
        <v>2081105</v>
      </c>
      <c r="F216" s="386">
        <f t="shared" si="9"/>
        <v>22</v>
      </c>
      <c r="G216" s="385" t="s">
        <v>185</v>
      </c>
    </row>
    <row r="217" ht="15.6" customHeight="1" spans="1:7">
      <c r="A217" s="382" t="s">
        <v>186</v>
      </c>
      <c r="B217" s="383"/>
      <c r="C217" s="383">
        <v>31</v>
      </c>
      <c r="D217" s="384"/>
      <c r="E217" s="385">
        <v>2081199</v>
      </c>
      <c r="F217" s="386">
        <f t="shared" si="9"/>
        <v>31</v>
      </c>
      <c r="G217" s="385" t="s">
        <v>186</v>
      </c>
    </row>
    <row r="218" ht="15.6" customHeight="1" spans="1:7">
      <c r="A218" s="382" t="s">
        <v>187</v>
      </c>
      <c r="B218" s="383">
        <v>50</v>
      </c>
      <c r="C218" s="383">
        <v>52</v>
      </c>
      <c r="D218" s="384">
        <f t="shared" si="8"/>
        <v>4</v>
      </c>
      <c r="E218" s="385">
        <v>20816</v>
      </c>
      <c r="F218" s="386">
        <f t="shared" si="9"/>
        <v>52</v>
      </c>
      <c r="G218" s="385" t="s">
        <v>187</v>
      </c>
    </row>
    <row r="219" ht="15.6" customHeight="1" spans="1:7">
      <c r="A219" s="382" t="s">
        <v>46</v>
      </c>
      <c r="B219" s="383">
        <v>45</v>
      </c>
      <c r="C219" s="383">
        <v>52</v>
      </c>
      <c r="D219" s="384">
        <f t="shared" si="8"/>
        <v>15.5555555555556</v>
      </c>
      <c r="E219" s="385">
        <v>2081601</v>
      </c>
      <c r="F219" s="386">
        <f t="shared" si="9"/>
        <v>52</v>
      </c>
      <c r="G219" s="385" t="s">
        <v>46</v>
      </c>
    </row>
    <row r="220" ht="15.6" customHeight="1" spans="1:7">
      <c r="A220" s="382" t="s">
        <v>47</v>
      </c>
      <c r="B220" s="383">
        <v>5</v>
      </c>
      <c r="C220" s="383"/>
      <c r="D220" s="384">
        <f t="shared" si="8"/>
        <v>-100</v>
      </c>
      <c r="E220" s="385">
        <v>2081602</v>
      </c>
      <c r="F220" s="386">
        <f t="shared" si="9"/>
        <v>0</v>
      </c>
      <c r="G220" s="385" t="s">
        <v>47</v>
      </c>
    </row>
    <row r="221" ht="15.6" customHeight="1" spans="1:7">
      <c r="A221" s="382" t="s">
        <v>188</v>
      </c>
      <c r="B221" s="383">
        <v>6770</v>
      </c>
      <c r="C221" s="383">
        <v>5692</v>
      </c>
      <c r="D221" s="384">
        <f t="shared" si="8"/>
        <v>-15.9231905465288</v>
      </c>
      <c r="E221" s="385">
        <v>20820</v>
      </c>
      <c r="F221" s="386">
        <f t="shared" si="9"/>
        <v>5692</v>
      </c>
      <c r="G221" s="385" t="s">
        <v>188</v>
      </c>
    </row>
    <row r="222" ht="15.6" customHeight="1" spans="1:7">
      <c r="A222" s="382" t="s">
        <v>189</v>
      </c>
      <c r="B222" s="383">
        <v>6770</v>
      </c>
      <c r="C222" s="383">
        <v>5692</v>
      </c>
      <c r="D222" s="384">
        <f t="shared" si="8"/>
        <v>-15.9231905465288</v>
      </c>
      <c r="E222" s="385">
        <v>2082001</v>
      </c>
      <c r="F222" s="386">
        <f t="shared" si="9"/>
        <v>5692</v>
      </c>
      <c r="G222" s="385" t="s">
        <v>189</v>
      </c>
    </row>
    <row r="223" ht="15.6" customHeight="1" spans="1:7">
      <c r="A223" s="382" t="s">
        <v>190</v>
      </c>
      <c r="B223" s="383"/>
      <c r="C223" s="383">
        <v>13</v>
      </c>
      <c r="D223" s="384"/>
      <c r="E223" s="385">
        <v>20825</v>
      </c>
      <c r="F223" s="386">
        <f t="shared" si="9"/>
        <v>13</v>
      </c>
      <c r="G223" s="385" t="s">
        <v>190</v>
      </c>
    </row>
    <row r="224" ht="15.6" customHeight="1" spans="1:7">
      <c r="A224" s="382" t="s">
        <v>191</v>
      </c>
      <c r="B224" s="383"/>
      <c r="C224" s="383">
        <v>13</v>
      </c>
      <c r="D224" s="384"/>
      <c r="E224" s="385">
        <v>2082502</v>
      </c>
      <c r="F224" s="386">
        <f t="shared" si="9"/>
        <v>13</v>
      </c>
      <c r="G224" s="385" t="s">
        <v>191</v>
      </c>
    </row>
    <row r="225" ht="15.6" customHeight="1" spans="1:7">
      <c r="A225" s="382" t="s">
        <v>192</v>
      </c>
      <c r="B225" s="383">
        <v>15795</v>
      </c>
      <c r="C225" s="383">
        <v>19302</v>
      </c>
      <c r="D225" s="384">
        <f t="shared" si="8"/>
        <v>22.2032288698955</v>
      </c>
      <c r="E225" s="385">
        <v>20826</v>
      </c>
      <c r="F225" s="386">
        <f t="shared" si="9"/>
        <v>19302</v>
      </c>
      <c r="G225" s="385" t="s">
        <v>192</v>
      </c>
    </row>
    <row r="226" ht="15.6" customHeight="1" spans="1:7">
      <c r="A226" s="382" t="s">
        <v>193</v>
      </c>
      <c r="B226" s="383"/>
      <c r="C226" s="383"/>
      <c r="D226" s="384"/>
      <c r="E226" s="385">
        <v>2082601</v>
      </c>
      <c r="F226" s="386">
        <f t="shared" si="9"/>
        <v>0</v>
      </c>
      <c r="G226" s="385" t="s">
        <v>193</v>
      </c>
    </row>
    <row r="227" ht="15.6" customHeight="1" spans="1:7">
      <c r="A227" s="382" t="s">
        <v>194</v>
      </c>
      <c r="B227" s="383">
        <v>15795</v>
      </c>
      <c r="C227" s="383">
        <v>19302</v>
      </c>
      <c r="D227" s="384">
        <f t="shared" si="8"/>
        <v>22.2032288698955</v>
      </c>
      <c r="E227" s="385">
        <v>2082602</v>
      </c>
      <c r="F227" s="386">
        <f t="shared" si="9"/>
        <v>19302</v>
      </c>
      <c r="G227" s="385" t="s">
        <v>194</v>
      </c>
    </row>
    <row r="228" ht="15.6" customHeight="1" spans="1:7">
      <c r="A228" s="382" t="s">
        <v>195</v>
      </c>
      <c r="B228" s="383">
        <v>531</v>
      </c>
      <c r="C228" s="383">
        <v>1100</v>
      </c>
      <c r="D228" s="384">
        <f t="shared" si="8"/>
        <v>107.156308851224</v>
      </c>
      <c r="E228" s="385">
        <v>20827</v>
      </c>
      <c r="F228" s="386">
        <f t="shared" si="9"/>
        <v>1100</v>
      </c>
      <c r="G228" s="385" t="s">
        <v>195</v>
      </c>
    </row>
    <row r="229" ht="15.6" customHeight="1" spans="1:7">
      <c r="A229" s="382" t="s">
        <v>196</v>
      </c>
      <c r="B229" s="383">
        <v>531</v>
      </c>
      <c r="C229" s="383">
        <v>607</v>
      </c>
      <c r="D229" s="384">
        <f t="shared" si="8"/>
        <v>14.3126177024482</v>
      </c>
      <c r="E229" s="385">
        <v>2082701</v>
      </c>
      <c r="F229" s="386">
        <f t="shared" si="9"/>
        <v>607</v>
      </c>
      <c r="G229" s="385" t="s">
        <v>196</v>
      </c>
    </row>
    <row r="230" ht="15.6" customHeight="1" spans="1:7">
      <c r="A230" s="382" t="s">
        <v>197</v>
      </c>
      <c r="B230" s="383"/>
      <c r="C230" s="383">
        <v>247</v>
      </c>
      <c r="D230" s="384"/>
      <c r="E230" s="385">
        <v>2082702</v>
      </c>
      <c r="F230" s="386">
        <f t="shared" si="9"/>
        <v>247</v>
      </c>
      <c r="G230" s="385" t="s">
        <v>197</v>
      </c>
    </row>
    <row r="231" ht="15.6" customHeight="1" spans="1:7">
      <c r="A231" s="382" t="s">
        <v>198</v>
      </c>
      <c r="B231" s="383"/>
      <c r="C231" s="383">
        <v>246</v>
      </c>
      <c r="D231" s="384"/>
      <c r="E231" s="385">
        <v>2082703</v>
      </c>
      <c r="F231" s="386">
        <f t="shared" si="9"/>
        <v>246</v>
      </c>
      <c r="G231" s="385" t="s">
        <v>198</v>
      </c>
    </row>
    <row r="232" ht="15.6" customHeight="1" spans="1:7">
      <c r="A232" s="396" t="s">
        <v>199</v>
      </c>
      <c r="B232" s="383"/>
      <c r="C232" s="383">
        <v>56</v>
      </c>
      <c r="D232" s="384"/>
      <c r="E232" s="385">
        <v>20828</v>
      </c>
      <c r="F232" s="386">
        <f t="shared" si="9"/>
        <v>56</v>
      </c>
      <c r="G232" s="385" t="s">
        <v>199</v>
      </c>
    </row>
    <row r="233" ht="15.6" customHeight="1" spans="1:7">
      <c r="A233" s="382" t="s">
        <v>46</v>
      </c>
      <c r="B233" s="383"/>
      <c r="C233" s="383">
        <v>52</v>
      </c>
      <c r="D233" s="384"/>
      <c r="E233" s="385">
        <v>2082801</v>
      </c>
      <c r="F233" s="386">
        <f t="shared" si="9"/>
        <v>52</v>
      </c>
      <c r="G233" s="385" t="s">
        <v>46</v>
      </c>
    </row>
    <row r="234" ht="15.6" customHeight="1" spans="1:7">
      <c r="A234" s="382" t="s">
        <v>58</v>
      </c>
      <c r="B234" s="383"/>
      <c r="C234" s="383">
        <v>4</v>
      </c>
      <c r="D234" s="384"/>
      <c r="E234" s="385">
        <v>2082850</v>
      </c>
      <c r="F234" s="386">
        <f t="shared" si="9"/>
        <v>4</v>
      </c>
      <c r="G234" s="385" t="s">
        <v>58</v>
      </c>
    </row>
    <row r="235" ht="15.6" customHeight="1" spans="1:7">
      <c r="A235" s="382" t="s">
        <v>200</v>
      </c>
      <c r="B235" s="383"/>
      <c r="C235" s="383">
        <v>253</v>
      </c>
      <c r="D235" s="384"/>
      <c r="E235" s="385">
        <v>20899</v>
      </c>
      <c r="F235" s="386">
        <f t="shared" si="9"/>
        <v>253</v>
      </c>
      <c r="G235" s="385" t="s">
        <v>200</v>
      </c>
    </row>
    <row r="236" ht="15.6" customHeight="1" spans="1:7">
      <c r="A236" s="382" t="s">
        <v>201</v>
      </c>
      <c r="B236" s="383">
        <f>B237+B241+B244+B246+B252+B254+B258+B263+B265+B269</f>
        <v>41521</v>
      </c>
      <c r="C236" s="383">
        <v>48846</v>
      </c>
      <c r="D236" s="384">
        <f t="shared" si="8"/>
        <v>17.6416752968377</v>
      </c>
      <c r="E236" s="385">
        <v>210</v>
      </c>
      <c r="F236" s="386">
        <f t="shared" si="9"/>
        <v>48846</v>
      </c>
      <c r="G236" s="385" t="s">
        <v>201</v>
      </c>
    </row>
    <row r="237" ht="15.6" customHeight="1" spans="1:7">
      <c r="A237" s="382" t="s">
        <v>202</v>
      </c>
      <c r="B237" s="383">
        <v>1754</v>
      </c>
      <c r="C237" s="383">
        <v>2154</v>
      </c>
      <c r="D237" s="384">
        <f t="shared" si="8"/>
        <v>22.8050171037628</v>
      </c>
      <c r="E237" s="385">
        <v>21001</v>
      </c>
      <c r="F237" s="386">
        <f t="shared" si="9"/>
        <v>2154</v>
      </c>
      <c r="G237" s="385" t="s">
        <v>202</v>
      </c>
    </row>
    <row r="238" ht="15.6" customHeight="1" spans="1:7">
      <c r="A238" s="382" t="s">
        <v>46</v>
      </c>
      <c r="B238" s="383">
        <v>589</v>
      </c>
      <c r="C238" s="383">
        <v>301</v>
      </c>
      <c r="D238" s="384">
        <f t="shared" si="8"/>
        <v>-48.8964346349745</v>
      </c>
      <c r="E238" s="385">
        <v>2100101</v>
      </c>
      <c r="F238" s="386">
        <f t="shared" si="9"/>
        <v>301</v>
      </c>
      <c r="G238" s="385" t="s">
        <v>46</v>
      </c>
    </row>
    <row r="239" ht="15.6" customHeight="1" spans="1:7">
      <c r="A239" s="382" t="s">
        <v>48</v>
      </c>
      <c r="B239" s="383">
        <v>1054</v>
      </c>
      <c r="C239" s="383"/>
      <c r="D239" s="384">
        <f t="shared" si="8"/>
        <v>-100</v>
      </c>
      <c r="E239" s="385">
        <v>2100103</v>
      </c>
      <c r="F239" s="386">
        <f t="shared" si="9"/>
        <v>0</v>
      </c>
      <c r="G239" s="385" t="s">
        <v>48</v>
      </c>
    </row>
    <row r="240" ht="15.6" customHeight="1" spans="1:7">
      <c r="A240" s="382" t="s">
        <v>203</v>
      </c>
      <c r="B240" s="383">
        <v>111</v>
      </c>
      <c r="C240" s="383">
        <v>1853</v>
      </c>
      <c r="D240" s="384">
        <f t="shared" si="8"/>
        <v>1569.36936936937</v>
      </c>
      <c r="E240" s="385">
        <v>2100199</v>
      </c>
      <c r="F240" s="386">
        <f t="shared" si="9"/>
        <v>1853</v>
      </c>
      <c r="G240" s="385" t="s">
        <v>203</v>
      </c>
    </row>
    <row r="241" ht="15.6" customHeight="1" spans="1:7">
      <c r="A241" s="382" t="s">
        <v>204</v>
      </c>
      <c r="B241" s="383">
        <v>473</v>
      </c>
      <c r="C241" s="383">
        <v>210</v>
      </c>
      <c r="D241" s="384">
        <f t="shared" si="8"/>
        <v>-55.6025369978858</v>
      </c>
      <c r="E241" s="385">
        <v>21002</v>
      </c>
      <c r="F241" s="386">
        <f t="shared" si="9"/>
        <v>210</v>
      </c>
      <c r="G241" s="385" t="s">
        <v>204</v>
      </c>
    </row>
    <row r="242" ht="15.6" customHeight="1" spans="1:7">
      <c r="A242" s="382" t="s">
        <v>205</v>
      </c>
      <c r="B242" s="383">
        <v>6</v>
      </c>
      <c r="C242" s="383">
        <v>210</v>
      </c>
      <c r="D242" s="384">
        <f t="shared" si="8"/>
        <v>3400</v>
      </c>
      <c r="E242" s="385">
        <v>2100201</v>
      </c>
      <c r="F242" s="386">
        <f t="shared" si="9"/>
        <v>210</v>
      </c>
      <c r="G242" s="385" t="s">
        <v>205</v>
      </c>
    </row>
    <row r="243" ht="15.6" customHeight="1" spans="1:7">
      <c r="A243" s="382" t="s">
        <v>206</v>
      </c>
      <c r="B243" s="383">
        <v>467</v>
      </c>
      <c r="C243" s="383"/>
      <c r="D243" s="384">
        <f t="shared" si="8"/>
        <v>-100</v>
      </c>
      <c r="E243" s="385">
        <v>2100299</v>
      </c>
      <c r="F243" s="386">
        <f t="shared" si="9"/>
        <v>0</v>
      </c>
      <c r="G243" s="385" t="s">
        <v>206</v>
      </c>
    </row>
    <row r="244" ht="15.6" customHeight="1" spans="1:7">
      <c r="A244" s="382" t="s">
        <v>207</v>
      </c>
      <c r="B244" s="383">
        <v>1066</v>
      </c>
      <c r="C244" s="383">
        <v>699</v>
      </c>
      <c r="D244" s="384">
        <f t="shared" si="8"/>
        <v>-34.4277673545966</v>
      </c>
      <c r="E244" s="385">
        <v>21003</v>
      </c>
      <c r="F244" s="386">
        <f t="shared" si="9"/>
        <v>699</v>
      </c>
      <c r="G244" s="385" t="s">
        <v>207</v>
      </c>
    </row>
    <row r="245" ht="15.6" customHeight="1" spans="1:7">
      <c r="A245" s="382" t="s">
        <v>208</v>
      </c>
      <c r="B245" s="383">
        <v>1066</v>
      </c>
      <c r="C245" s="383">
        <v>699</v>
      </c>
      <c r="D245" s="384">
        <f t="shared" si="8"/>
        <v>-34.4277673545966</v>
      </c>
      <c r="E245" s="385">
        <v>2100399</v>
      </c>
      <c r="F245" s="386">
        <f t="shared" si="9"/>
        <v>699</v>
      </c>
      <c r="G245" s="385" t="s">
        <v>208</v>
      </c>
    </row>
    <row r="246" ht="15.6" customHeight="1" spans="1:7">
      <c r="A246" s="382" t="s">
        <v>209</v>
      </c>
      <c r="B246" s="383">
        <v>4411</v>
      </c>
      <c r="C246" s="383">
        <v>4849</v>
      </c>
      <c r="D246" s="384">
        <f t="shared" si="8"/>
        <v>9.92972115166629</v>
      </c>
      <c r="E246" s="385">
        <v>21004</v>
      </c>
      <c r="F246" s="386">
        <f t="shared" si="9"/>
        <v>4849</v>
      </c>
      <c r="G246" s="385" t="s">
        <v>209</v>
      </c>
    </row>
    <row r="247" ht="15.6" customHeight="1" spans="1:7">
      <c r="A247" s="382" t="s">
        <v>210</v>
      </c>
      <c r="B247" s="383">
        <v>411</v>
      </c>
      <c r="C247" s="383">
        <v>396</v>
      </c>
      <c r="D247" s="384">
        <f t="shared" si="8"/>
        <v>-3.64963503649635</v>
      </c>
      <c r="E247" s="385">
        <v>2100401</v>
      </c>
      <c r="F247" s="386">
        <f t="shared" si="9"/>
        <v>396</v>
      </c>
      <c r="G247" s="385" t="s">
        <v>210</v>
      </c>
    </row>
    <row r="248" ht="15.6" customHeight="1" spans="1:7">
      <c r="A248" s="382" t="s">
        <v>211</v>
      </c>
      <c r="B248" s="383">
        <v>444</v>
      </c>
      <c r="C248" s="383">
        <v>437</v>
      </c>
      <c r="D248" s="384">
        <f t="shared" si="8"/>
        <v>-1.57657657657658</v>
      </c>
      <c r="E248" s="385">
        <v>2100402</v>
      </c>
      <c r="F248" s="386">
        <f t="shared" si="9"/>
        <v>437</v>
      </c>
      <c r="G248" s="385" t="s">
        <v>211</v>
      </c>
    </row>
    <row r="249" ht="15.6" customHeight="1" spans="1:7">
      <c r="A249" s="382" t="s">
        <v>212</v>
      </c>
      <c r="B249" s="383">
        <v>629</v>
      </c>
      <c r="C249" s="383">
        <v>661</v>
      </c>
      <c r="D249" s="384">
        <f t="shared" si="8"/>
        <v>5.08744038155803</v>
      </c>
      <c r="E249" s="385">
        <v>2100403</v>
      </c>
      <c r="F249" s="386">
        <f t="shared" si="9"/>
        <v>661</v>
      </c>
      <c r="G249" s="385" t="s">
        <v>212</v>
      </c>
    </row>
    <row r="250" ht="15.6" customHeight="1" spans="1:7">
      <c r="A250" s="382" t="s">
        <v>213</v>
      </c>
      <c r="B250" s="383">
        <v>2765</v>
      </c>
      <c r="C250" s="383">
        <v>3114</v>
      </c>
      <c r="D250" s="384">
        <f t="shared" si="8"/>
        <v>12.622061482821</v>
      </c>
      <c r="E250" s="385">
        <v>2100408</v>
      </c>
      <c r="F250" s="386">
        <f t="shared" si="9"/>
        <v>3114</v>
      </c>
      <c r="G250" s="385" t="s">
        <v>213</v>
      </c>
    </row>
    <row r="251" ht="15.6" customHeight="1" spans="1:7">
      <c r="A251" s="382" t="s">
        <v>214</v>
      </c>
      <c r="B251" s="383">
        <v>162</v>
      </c>
      <c r="C251" s="383">
        <v>241</v>
      </c>
      <c r="D251" s="384">
        <f t="shared" si="8"/>
        <v>48.7654320987654</v>
      </c>
      <c r="E251" s="385">
        <v>2100409</v>
      </c>
      <c r="F251" s="386">
        <f t="shared" si="9"/>
        <v>241</v>
      </c>
      <c r="G251" s="385" t="s">
        <v>214</v>
      </c>
    </row>
    <row r="252" ht="15.6" customHeight="1" spans="1:7">
      <c r="A252" s="382" t="s">
        <v>215</v>
      </c>
      <c r="B252" s="383">
        <v>30</v>
      </c>
      <c r="C252" s="383"/>
      <c r="D252" s="384">
        <f t="shared" si="8"/>
        <v>-100</v>
      </c>
      <c r="E252" s="385">
        <v>21006</v>
      </c>
      <c r="F252" s="386">
        <f t="shared" si="9"/>
        <v>0</v>
      </c>
      <c r="G252" s="385" t="s">
        <v>215</v>
      </c>
    </row>
    <row r="253" ht="15.6" customHeight="1" spans="1:7">
      <c r="A253" s="382" t="s">
        <v>216</v>
      </c>
      <c r="B253" s="383">
        <v>30</v>
      </c>
      <c r="C253" s="383"/>
      <c r="D253" s="384">
        <f t="shared" si="8"/>
        <v>-100</v>
      </c>
      <c r="E253" s="385">
        <v>2100601</v>
      </c>
      <c r="F253" s="386">
        <f t="shared" si="9"/>
        <v>0</v>
      </c>
      <c r="G253" s="385" t="s">
        <v>216</v>
      </c>
    </row>
    <row r="254" ht="15.6" customHeight="1" spans="1:7">
      <c r="A254" s="382" t="s">
        <v>217</v>
      </c>
      <c r="B254" s="383">
        <v>1086</v>
      </c>
      <c r="C254" s="383">
        <v>1915</v>
      </c>
      <c r="D254" s="384">
        <f t="shared" si="8"/>
        <v>76.3351749539595</v>
      </c>
      <c r="E254" s="385">
        <v>21007</v>
      </c>
      <c r="F254" s="386">
        <f t="shared" si="9"/>
        <v>1915</v>
      </c>
      <c r="G254" s="385" t="s">
        <v>217</v>
      </c>
    </row>
    <row r="255" ht="15.6" customHeight="1" spans="1:7">
      <c r="A255" s="382" t="s">
        <v>218</v>
      </c>
      <c r="B255" s="383">
        <v>241</v>
      </c>
      <c r="C255" s="383">
        <v>256</v>
      </c>
      <c r="D255" s="384">
        <f t="shared" si="8"/>
        <v>6.22406639004149</v>
      </c>
      <c r="E255" s="385">
        <v>2100716</v>
      </c>
      <c r="F255" s="386">
        <f t="shared" si="9"/>
        <v>256</v>
      </c>
      <c r="G255" s="385" t="s">
        <v>218</v>
      </c>
    </row>
    <row r="256" ht="15.6" customHeight="1" spans="1:7">
      <c r="A256" s="382" t="s">
        <v>219</v>
      </c>
      <c r="B256" s="383">
        <v>845</v>
      </c>
      <c r="C256" s="383"/>
      <c r="D256" s="384">
        <f t="shared" si="8"/>
        <v>-100</v>
      </c>
      <c r="E256" s="385">
        <v>2100717</v>
      </c>
      <c r="F256" s="386">
        <f t="shared" si="9"/>
        <v>0</v>
      </c>
      <c r="G256" s="385" t="s">
        <v>219</v>
      </c>
    </row>
    <row r="257" ht="15.6" customHeight="1" spans="1:7">
      <c r="A257" s="382" t="s">
        <v>220</v>
      </c>
      <c r="B257" s="383"/>
      <c r="C257" s="383">
        <v>1659</v>
      </c>
      <c r="D257" s="384"/>
      <c r="E257" s="385">
        <v>2100799</v>
      </c>
      <c r="F257" s="386">
        <f t="shared" si="9"/>
        <v>1659</v>
      </c>
      <c r="G257" s="385" t="s">
        <v>220</v>
      </c>
    </row>
    <row r="258" ht="15.6" customHeight="1" spans="1:7">
      <c r="A258" s="382" t="s">
        <v>221</v>
      </c>
      <c r="B258" s="383">
        <v>5129</v>
      </c>
      <c r="C258" s="383">
        <v>6649</v>
      </c>
      <c r="D258" s="384">
        <f t="shared" si="8"/>
        <v>29.6354065119906</v>
      </c>
      <c r="E258" s="385">
        <v>21011</v>
      </c>
      <c r="F258" s="386">
        <f t="shared" si="9"/>
        <v>6649</v>
      </c>
      <c r="G258" s="385" t="s">
        <v>221</v>
      </c>
    </row>
    <row r="259" ht="15.6" customHeight="1" spans="1:7">
      <c r="A259" s="382" t="s">
        <v>222</v>
      </c>
      <c r="B259" s="383">
        <v>683</v>
      </c>
      <c r="C259" s="383">
        <v>1202</v>
      </c>
      <c r="D259" s="384">
        <f t="shared" ref="D259:D321" si="10">(C259-B259)/B259*100</f>
        <v>75.9882869692533</v>
      </c>
      <c r="E259" s="385">
        <v>2101101</v>
      </c>
      <c r="F259" s="386">
        <f t="shared" si="9"/>
        <v>1202</v>
      </c>
      <c r="G259" s="385" t="s">
        <v>222</v>
      </c>
    </row>
    <row r="260" ht="15.6" customHeight="1" spans="1:7">
      <c r="A260" s="382" t="s">
        <v>223</v>
      </c>
      <c r="B260" s="383">
        <v>4353</v>
      </c>
      <c r="C260" s="383">
        <v>5154</v>
      </c>
      <c r="D260" s="384">
        <f t="shared" si="10"/>
        <v>18.4011026878015</v>
      </c>
      <c r="E260" s="385">
        <v>2101102</v>
      </c>
      <c r="F260" s="386">
        <f t="shared" si="9"/>
        <v>5154</v>
      </c>
      <c r="G260" s="385" t="s">
        <v>223</v>
      </c>
    </row>
    <row r="261" ht="15.6" customHeight="1" spans="1:7">
      <c r="A261" s="382" t="s">
        <v>224</v>
      </c>
      <c r="B261" s="383">
        <v>93</v>
      </c>
      <c r="C261" s="383">
        <v>227</v>
      </c>
      <c r="D261" s="384">
        <f t="shared" si="10"/>
        <v>144.086021505376</v>
      </c>
      <c r="E261" s="385">
        <v>2101103</v>
      </c>
      <c r="F261" s="386">
        <f t="shared" si="9"/>
        <v>227</v>
      </c>
      <c r="G261" s="385" t="s">
        <v>224</v>
      </c>
    </row>
    <row r="262" ht="15.6" customHeight="1" spans="1:7">
      <c r="A262" s="382" t="s">
        <v>225</v>
      </c>
      <c r="B262" s="383"/>
      <c r="C262" s="383">
        <v>66</v>
      </c>
      <c r="D262" s="384"/>
      <c r="E262" s="385">
        <v>2101199</v>
      </c>
      <c r="F262" s="386">
        <f t="shared" si="9"/>
        <v>66</v>
      </c>
      <c r="G262" s="385" t="s">
        <v>225</v>
      </c>
    </row>
    <row r="263" ht="15.6" customHeight="1" spans="1:7">
      <c r="A263" s="382" t="s">
        <v>226</v>
      </c>
      <c r="B263" s="383">
        <v>26783</v>
      </c>
      <c r="C263" s="383">
        <v>29824</v>
      </c>
      <c r="D263" s="384">
        <f t="shared" si="10"/>
        <v>11.3542172273457</v>
      </c>
      <c r="E263" s="385">
        <v>21012</v>
      </c>
      <c r="F263" s="386">
        <f t="shared" si="9"/>
        <v>29824</v>
      </c>
      <c r="G263" s="385" t="s">
        <v>226</v>
      </c>
    </row>
    <row r="264" ht="15.6" customHeight="1" spans="1:7">
      <c r="A264" s="382" t="s">
        <v>227</v>
      </c>
      <c r="B264" s="383">
        <v>26783</v>
      </c>
      <c r="C264" s="383">
        <v>29824</v>
      </c>
      <c r="D264" s="384">
        <f t="shared" si="10"/>
        <v>11.3542172273457</v>
      </c>
      <c r="E264" s="385">
        <v>2101202</v>
      </c>
      <c r="F264" s="386">
        <f t="shared" si="9"/>
        <v>29824</v>
      </c>
      <c r="G264" s="385" t="s">
        <v>227</v>
      </c>
    </row>
    <row r="265" ht="15.6" customHeight="1" spans="1:7">
      <c r="A265" s="382" t="s">
        <v>228</v>
      </c>
      <c r="B265" s="383">
        <v>670</v>
      </c>
      <c r="C265" s="383">
        <v>2400</v>
      </c>
      <c r="D265" s="384">
        <f t="shared" si="10"/>
        <v>258.208955223881</v>
      </c>
      <c r="E265" s="385">
        <v>21013</v>
      </c>
      <c r="F265" s="386">
        <f t="shared" si="9"/>
        <v>2400</v>
      </c>
      <c r="G265" s="385" t="s">
        <v>228</v>
      </c>
    </row>
    <row r="266" ht="15.6" customHeight="1" spans="1:7">
      <c r="A266" s="382" t="s">
        <v>229</v>
      </c>
      <c r="B266" s="383">
        <v>645</v>
      </c>
      <c r="C266" s="383"/>
      <c r="D266" s="384">
        <f t="shared" si="10"/>
        <v>-100</v>
      </c>
      <c r="E266" s="385">
        <v>2101301</v>
      </c>
      <c r="F266" s="386">
        <f t="shared" si="9"/>
        <v>0</v>
      </c>
      <c r="G266" s="385" t="s">
        <v>229</v>
      </c>
    </row>
    <row r="267" ht="15.6" customHeight="1" spans="1:7">
      <c r="A267" s="382" t="s">
        <v>230</v>
      </c>
      <c r="B267" s="383">
        <v>25</v>
      </c>
      <c r="C267" s="383"/>
      <c r="D267" s="384">
        <f t="shared" si="10"/>
        <v>-100</v>
      </c>
      <c r="E267" s="385">
        <v>2101302</v>
      </c>
      <c r="F267" s="386">
        <f t="shared" si="9"/>
        <v>0</v>
      </c>
      <c r="G267" s="385" t="s">
        <v>230</v>
      </c>
    </row>
    <row r="268" ht="15.6" customHeight="1" spans="1:7">
      <c r="A268" s="382" t="s">
        <v>231</v>
      </c>
      <c r="B268" s="383"/>
      <c r="C268" s="383">
        <v>2400</v>
      </c>
      <c r="D268" s="384"/>
      <c r="E268" s="385">
        <v>2101399</v>
      </c>
      <c r="F268" s="386">
        <f t="shared" si="9"/>
        <v>2400</v>
      </c>
      <c r="G268" s="385" t="s">
        <v>231</v>
      </c>
    </row>
    <row r="269" ht="15.6" customHeight="1" spans="1:7">
      <c r="A269" s="382" t="s">
        <v>232</v>
      </c>
      <c r="B269" s="383">
        <v>119</v>
      </c>
      <c r="C269" s="383">
        <v>146</v>
      </c>
      <c r="D269" s="384">
        <f t="shared" si="10"/>
        <v>22.6890756302521</v>
      </c>
      <c r="E269" s="385">
        <v>21014</v>
      </c>
      <c r="F269" s="386">
        <f t="shared" si="9"/>
        <v>146</v>
      </c>
      <c r="G269" s="385" t="s">
        <v>232</v>
      </c>
    </row>
    <row r="270" ht="15.6" customHeight="1" spans="1:7">
      <c r="A270" s="382" t="s">
        <v>233</v>
      </c>
      <c r="B270" s="383">
        <v>119</v>
      </c>
      <c r="C270" s="383">
        <v>146</v>
      </c>
      <c r="D270" s="384">
        <f t="shared" si="10"/>
        <v>22.6890756302521</v>
      </c>
      <c r="E270" s="385">
        <v>2101401</v>
      </c>
      <c r="F270" s="386">
        <f t="shared" si="9"/>
        <v>146</v>
      </c>
      <c r="G270" s="385" t="s">
        <v>233</v>
      </c>
    </row>
    <row r="271" ht="15.6" customHeight="1" spans="1:7">
      <c r="A271" s="397" t="s">
        <v>234</v>
      </c>
      <c r="B271" s="383">
        <v>684</v>
      </c>
      <c r="C271" s="383">
        <v>687</v>
      </c>
      <c r="D271" s="384">
        <f t="shared" si="10"/>
        <v>0.43859649122807</v>
      </c>
      <c r="E271" s="385">
        <v>211</v>
      </c>
      <c r="F271" s="386">
        <f t="shared" si="9"/>
        <v>687</v>
      </c>
      <c r="G271" s="385" t="s">
        <v>234</v>
      </c>
    </row>
    <row r="272" ht="15.6" customHeight="1" spans="1:7">
      <c r="A272" s="397" t="s">
        <v>235</v>
      </c>
      <c r="B272" s="383">
        <v>181</v>
      </c>
      <c r="C272" s="383">
        <v>176</v>
      </c>
      <c r="D272" s="384">
        <f t="shared" si="10"/>
        <v>-2.76243093922652</v>
      </c>
      <c r="E272" s="385">
        <v>21101</v>
      </c>
      <c r="F272" s="386">
        <f t="shared" si="9"/>
        <v>176</v>
      </c>
      <c r="G272" s="385" t="s">
        <v>235</v>
      </c>
    </row>
    <row r="273" ht="15.6" customHeight="1" spans="1:7">
      <c r="A273" s="397" t="s">
        <v>46</v>
      </c>
      <c r="B273" s="383">
        <v>181</v>
      </c>
      <c r="C273" s="383">
        <v>176</v>
      </c>
      <c r="D273" s="384">
        <f t="shared" si="10"/>
        <v>-2.76243093922652</v>
      </c>
      <c r="E273" s="385">
        <v>2110101</v>
      </c>
      <c r="F273" s="386">
        <f t="shared" si="9"/>
        <v>176</v>
      </c>
      <c r="G273" s="385" t="s">
        <v>46</v>
      </c>
    </row>
    <row r="274" ht="15.6" customHeight="1" spans="1:7">
      <c r="A274" s="397" t="s">
        <v>236</v>
      </c>
      <c r="B274" s="383">
        <v>503</v>
      </c>
      <c r="C274" s="383">
        <v>511</v>
      </c>
      <c r="D274" s="384">
        <f t="shared" si="10"/>
        <v>1.59045725646123</v>
      </c>
      <c r="E274" s="385">
        <v>21102</v>
      </c>
      <c r="F274" s="386">
        <f t="shared" si="9"/>
        <v>511</v>
      </c>
      <c r="G274" s="385" t="s">
        <v>236</v>
      </c>
    </row>
    <row r="275" ht="15.6" customHeight="1" spans="1:7">
      <c r="A275" s="397" t="s">
        <v>237</v>
      </c>
      <c r="B275" s="383">
        <v>503</v>
      </c>
      <c r="C275" s="383">
        <v>511</v>
      </c>
      <c r="D275" s="384">
        <f t="shared" si="10"/>
        <v>1.59045725646123</v>
      </c>
      <c r="E275" s="385">
        <v>2110299</v>
      </c>
      <c r="F275" s="386">
        <f t="shared" ref="F275:F338" si="11">SUM(C275)</f>
        <v>511</v>
      </c>
      <c r="G275" s="385" t="s">
        <v>237</v>
      </c>
    </row>
    <row r="276" ht="15.6" customHeight="1" spans="1:7">
      <c r="A276" s="397" t="s">
        <v>238</v>
      </c>
      <c r="B276" s="383">
        <v>2468</v>
      </c>
      <c r="C276" s="383">
        <v>3291</v>
      </c>
      <c r="D276" s="384">
        <f t="shared" si="10"/>
        <v>33.3468395461912</v>
      </c>
      <c r="E276" s="385">
        <v>212</v>
      </c>
      <c r="F276" s="386">
        <f t="shared" si="11"/>
        <v>3291</v>
      </c>
      <c r="G276" s="385" t="s">
        <v>238</v>
      </c>
    </row>
    <row r="277" ht="15.6" customHeight="1" spans="1:7">
      <c r="A277" s="397" t="s">
        <v>239</v>
      </c>
      <c r="B277" s="383">
        <v>1672</v>
      </c>
      <c r="C277" s="383">
        <v>1192</v>
      </c>
      <c r="D277" s="384">
        <f t="shared" si="10"/>
        <v>-28.7081339712919</v>
      </c>
      <c r="E277" s="385">
        <v>21201</v>
      </c>
      <c r="F277" s="386">
        <f t="shared" si="11"/>
        <v>1192</v>
      </c>
      <c r="G277" s="385" t="s">
        <v>239</v>
      </c>
    </row>
    <row r="278" ht="15.6" customHeight="1" spans="1:7">
      <c r="A278" s="397" t="s">
        <v>46</v>
      </c>
      <c r="B278" s="383">
        <v>125</v>
      </c>
      <c r="C278" s="383">
        <v>117</v>
      </c>
      <c r="D278" s="384">
        <f t="shared" si="10"/>
        <v>-6.4</v>
      </c>
      <c r="E278" s="385">
        <v>2120101</v>
      </c>
      <c r="F278" s="386">
        <f t="shared" si="11"/>
        <v>117</v>
      </c>
      <c r="G278" s="385" t="s">
        <v>46</v>
      </c>
    </row>
    <row r="279" ht="15.6" customHeight="1" spans="1:7">
      <c r="A279" s="397" t="s">
        <v>240</v>
      </c>
      <c r="B279" s="383">
        <v>87</v>
      </c>
      <c r="C279" s="383">
        <v>657</v>
      </c>
      <c r="D279" s="384">
        <f t="shared" si="10"/>
        <v>655.172413793103</v>
      </c>
      <c r="E279" s="385">
        <v>2120104</v>
      </c>
      <c r="F279" s="386">
        <f t="shared" si="11"/>
        <v>657</v>
      </c>
      <c r="G279" s="385" t="s">
        <v>240</v>
      </c>
    </row>
    <row r="280" ht="15.6" customHeight="1" spans="1:7">
      <c r="A280" s="397" t="s">
        <v>241</v>
      </c>
      <c r="B280" s="383">
        <v>105</v>
      </c>
      <c r="C280" s="383">
        <v>108</v>
      </c>
      <c r="D280" s="384">
        <f t="shared" si="10"/>
        <v>2.85714285714286</v>
      </c>
      <c r="E280" s="385">
        <v>2120106</v>
      </c>
      <c r="F280" s="386">
        <f t="shared" si="11"/>
        <v>108</v>
      </c>
      <c r="G280" s="385" t="s">
        <v>241</v>
      </c>
    </row>
    <row r="281" ht="15.6" customHeight="1" spans="1:7">
      <c r="A281" s="397" t="s">
        <v>242</v>
      </c>
      <c r="B281" s="383">
        <v>1355</v>
      </c>
      <c r="C281" s="383">
        <v>310</v>
      </c>
      <c r="D281" s="384">
        <f t="shared" si="10"/>
        <v>-77.1217712177122</v>
      </c>
      <c r="E281" s="385">
        <v>2120199</v>
      </c>
      <c r="F281" s="386">
        <f t="shared" si="11"/>
        <v>310</v>
      </c>
      <c r="G281" s="385" t="s">
        <v>242</v>
      </c>
    </row>
    <row r="282" ht="15.6" customHeight="1" spans="1:7">
      <c r="A282" s="397" t="s">
        <v>243</v>
      </c>
      <c r="B282" s="383">
        <v>258</v>
      </c>
      <c r="C282" s="383">
        <v>249</v>
      </c>
      <c r="D282" s="384">
        <f t="shared" si="10"/>
        <v>-3.48837209302326</v>
      </c>
      <c r="E282" s="385">
        <v>21202</v>
      </c>
      <c r="F282" s="386">
        <f t="shared" si="11"/>
        <v>249</v>
      </c>
      <c r="G282" s="385" t="s">
        <v>243</v>
      </c>
    </row>
    <row r="283" ht="15.6" customHeight="1" spans="1:7">
      <c r="A283" s="397" t="s">
        <v>244</v>
      </c>
      <c r="B283" s="383"/>
      <c r="C283" s="383">
        <v>1125</v>
      </c>
      <c r="D283" s="384"/>
      <c r="E283" s="385">
        <v>21203</v>
      </c>
      <c r="F283" s="386">
        <f t="shared" si="11"/>
        <v>1125</v>
      </c>
      <c r="G283" s="385" t="s">
        <v>244</v>
      </c>
    </row>
    <row r="284" ht="15.6" customHeight="1" spans="1:7">
      <c r="A284" s="397" t="s">
        <v>245</v>
      </c>
      <c r="B284" s="383"/>
      <c r="C284" s="383">
        <v>1125</v>
      </c>
      <c r="D284" s="384"/>
      <c r="E284" s="385">
        <v>2120399</v>
      </c>
      <c r="F284" s="386">
        <f t="shared" si="11"/>
        <v>1125</v>
      </c>
      <c r="G284" s="385" t="s">
        <v>245</v>
      </c>
    </row>
    <row r="285" ht="15.6" customHeight="1" spans="1:7">
      <c r="A285" s="397" t="s">
        <v>246</v>
      </c>
      <c r="B285" s="383">
        <v>91</v>
      </c>
      <c r="C285" s="383">
        <v>637</v>
      </c>
      <c r="D285" s="384">
        <f t="shared" si="10"/>
        <v>600</v>
      </c>
      <c r="E285" s="385">
        <v>21205</v>
      </c>
      <c r="F285" s="386">
        <f t="shared" si="11"/>
        <v>637</v>
      </c>
      <c r="G285" s="385" t="s">
        <v>246</v>
      </c>
    </row>
    <row r="286" ht="15.6" customHeight="1" spans="1:7">
      <c r="A286" s="397" t="s">
        <v>247</v>
      </c>
      <c r="B286" s="383">
        <v>87</v>
      </c>
      <c r="C286" s="383">
        <v>88</v>
      </c>
      <c r="D286" s="384">
        <f t="shared" si="10"/>
        <v>1.14942528735632</v>
      </c>
      <c r="E286" s="385">
        <v>21206</v>
      </c>
      <c r="F286" s="386">
        <f t="shared" si="11"/>
        <v>88</v>
      </c>
      <c r="G286" s="385" t="s">
        <v>247</v>
      </c>
    </row>
    <row r="287" ht="15.6" customHeight="1" spans="1:7">
      <c r="A287" s="397" t="s">
        <v>248</v>
      </c>
      <c r="B287" s="383">
        <v>360</v>
      </c>
      <c r="C287" s="383"/>
      <c r="D287" s="384">
        <f t="shared" si="10"/>
        <v>-100</v>
      </c>
      <c r="E287" s="385">
        <v>21299</v>
      </c>
      <c r="F287" s="386">
        <f t="shared" si="11"/>
        <v>0</v>
      </c>
      <c r="G287" s="385" t="s">
        <v>248</v>
      </c>
    </row>
    <row r="288" ht="15.6" customHeight="1" spans="1:7">
      <c r="A288" s="397" t="s">
        <v>249</v>
      </c>
      <c r="B288" s="383">
        <v>16833</v>
      </c>
      <c r="C288" s="383">
        <v>29959</v>
      </c>
      <c r="D288" s="384">
        <f t="shared" si="10"/>
        <v>77.9777817382522</v>
      </c>
      <c r="E288" s="385">
        <v>213</v>
      </c>
      <c r="F288" s="386">
        <f t="shared" si="11"/>
        <v>29959</v>
      </c>
      <c r="G288" s="385" t="s">
        <v>249</v>
      </c>
    </row>
    <row r="289" ht="15.6" customHeight="1" spans="1:7">
      <c r="A289" s="397" t="s">
        <v>250</v>
      </c>
      <c r="B289" s="383">
        <v>3169</v>
      </c>
      <c r="C289" s="383">
        <v>6929</v>
      </c>
      <c r="D289" s="384">
        <f t="shared" si="10"/>
        <v>118.649416219628</v>
      </c>
      <c r="E289" s="385">
        <v>21301</v>
      </c>
      <c r="F289" s="386">
        <f t="shared" si="11"/>
        <v>6929</v>
      </c>
      <c r="G289" s="385" t="s">
        <v>250</v>
      </c>
    </row>
    <row r="290" ht="15.6" customHeight="1" spans="1:7">
      <c r="A290" s="397" t="s">
        <v>251</v>
      </c>
      <c r="B290" s="383">
        <v>421</v>
      </c>
      <c r="C290" s="383">
        <v>516</v>
      </c>
      <c r="D290" s="384">
        <f t="shared" si="10"/>
        <v>22.5653206650831</v>
      </c>
      <c r="E290" s="385">
        <v>2130101</v>
      </c>
      <c r="F290" s="386">
        <f t="shared" si="11"/>
        <v>516</v>
      </c>
      <c r="G290" s="385" t="s">
        <v>251</v>
      </c>
    </row>
    <row r="291" ht="15.6" customHeight="1" spans="1:7">
      <c r="A291" s="397" t="s">
        <v>252</v>
      </c>
      <c r="B291" s="383">
        <v>2488</v>
      </c>
      <c r="C291" s="383">
        <v>1633</v>
      </c>
      <c r="D291" s="384">
        <f t="shared" si="10"/>
        <v>-34.3649517684887</v>
      </c>
      <c r="E291" s="385">
        <v>2130102</v>
      </c>
      <c r="F291" s="386">
        <f t="shared" si="11"/>
        <v>1633</v>
      </c>
      <c r="G291" s="385" t="s">
        <v>252</v>
      </c>
    </row>
    <row r="292" ht="15.6" customHeight="1" spans="1:7">
      <c r="A292" s="397" t="s">
        <v>253</v>
      </c>
      <c r="B292" s="383"/>
      <c r="C292" s="383">
        <v>1006</v>
      </c>
      <c r="D292" s="384"/>
      <c r="E292" s="385">
        <v>2130108</v>
      </c>
      <c r="F292" s="386">
        <f t="shared" si="11"/>
        <v>1006</v>
      </c>
      <c r="G292" s="385" t="s">
        <v>253</v>
      </c>
    </row>
    <row r="293" ht="15.6" customHeight="1" spans="1:7">
      <c r="A293" s="397" t="s">
        <v>254</v>
      </c>
      <c r="B293" s="383"/>
      <c r="C293" s="383">
        <v>23</v>
      </c>
      <c r="D293" s="384"/>
      <c r="E293" s="385">
        <v>2130110</v>
      </c>
      <c r="F293" s="386">
        <f t="shared" si="11"/>
        <v>23</v>
      </c>
      <c r="G293" s="385" t="s">
        <v>254</v>
      </c>
    </row>
    <row r="294" ht="15.6" customHeight="1" spans="1:7">
      <c r="A294" s="397" t="s">
        <v>255</v>
      </c>
      <c r="B294" s="383">
        <v>260</v>
      </c>
      <c r="C294" s="383">
        <v>3751</v>
      </c>
      <c r="D294" s="384">
        <f t="shared" si="10"/>
        <v>1342.69230769231</v>
      </c>
      <c r="E294" s="385">
        <v>2130199</v>
      </c>
      <c r="F294" s="386">
        <f t="shared" si="11"/>
        <v>3751</v>
      </c>
      <c r="G294" s="385" t="s">
        <v>255</v>
      </c>
    </row>
    <row r="295" ht="15.6" customHeight="1" spans="1:7">
      <c r="A295" s="397" t="s">
        <v>256</v>
      </c>
      <c r="B295" s="383">
        <v>191</v>
      </c>
      <c r="C295" s="383">
        <v>445</v>
      </c>
      <c r="D295" s="384">
        <f t="shared" si="10"/>
        <v>132.984293193717</v>
      </c>
      <c r="E295" s="385">
        <v>21302</v>
      </c>
      <c r="F295" s="386">
        <f t="shared" si="11"/>
        <v>445</v>
      </c>
      <c r="G295" s="385" t="s">
        <v>256</v>
      </c>
    </row>
    <row r="296" ht="15.6" customHeight="1" spans="1:7">
      <c r="A296" s="397" t="s">
        <v>251</v>
      </c>
      <c r="B296" s="383">
        <v>91</v>
      </c>
      <c r="C296" s="383">
        <v>130</v>
      </c>
      <c r="D296" s="384">
        <f t="shared" si="10"/>
        <v>42.8571428571429</v>
      </c>
      <c r="E296" s="385">
        <v>2130201</v>
      </c>
      <c r="F296" s="386">
        <f t="shared" si="11"/>
        <v>130</v>
      </c>
      <c r="G296" s="385" t="s">
        <v>251</v>
      </c>
    </row>
    <row r="297" ht="15.6" customHeight="1" spans="1:7">
      <c r="A297" s="397" t="s">
        <v>257</v>
      </c>
      <c r="B297" s="383">
        <v>100</v>
      </c>
      <c r="C297" s="383">
        <v>310</v>
      </c>
      <c r="D297" s="384">
        <f t="shared" si="10"/>
        <v>210</v>
      </c>
      <c r="E297" s="385">
        <v>2130204</v>
      </c>
      <c r="F297" s="386">
        <f t="shared" si="11"/>
        <v>310</v>
      </c>
      <c r="G297" s="385" t="s">
        <v>257</v>
      </c>
    </row>
    <row r="298" ht="15.6" customHeight="1" spans="1:7">
      <c r="A298" s="397" t="s">
        <v>258</v>
      </c>
      <c r="B298" s="383"/>
      <c r="C298" s="383">
        <v>5</v>
      </c>
      <c r="D298" s="384"/>
      <c r="E298" s="385">
        <v>2130213</v>
      </c>
      <c r="F298" s="386">
        <f t="shared" si="11"/>
        <v>5</v>
      </c>
      <c r="G298" s="385" t="s">
        <v>258</v>
      </c>
    </row>
    <row r="299" ht="15.6" customHeight="1" spans="1:7">
      <c r="A299" s="397" t="s">
        <v>259</v>
      </c>
      <c r="B299" s="383">
        <v>3554</v>
      </c>
      <c r="C299" s="383">
        <v>1215</v>
      </c>
      <c r="D299" s="384">
        <f t="shared" si="10"/>
        <v>-65.8131682611142</v>
      </c>
      <c r="E299" s="385">
        <v>21303</v>
      </c>
      <c r="F299" s="386">
        <f t="shared" si="11"/>
        <v>1215</v>
      </c>
      <c r="G299" s="385" t="s">
        <v>259</v>
      </c>
    </row>
    <row r="300" ht="15.6" customHeight="1" spans="1:7">
      <c r="A300" s="397" t="s">
        <v>251</v>
      </c>
      <c r="B300" s="383">
        <v>222</v>
      </c>
      <c r="C300" s="383">
        <v>219</v>
      </c>
      <c r="D300" s="384">
        <f t="shared" si="10"/>
        <v>-1.35135135135135</v>
      </c>
      <c r="E300" s="385">
        <v>2130301</v>
      </c>
      <c r="F300" s="386">
        <f t="shared" si="11"/>
        <v>219</v>
      </c>
      <c r="G300" s="385" t="s">
        <v>251</v>
      </c>
    </row>
    <row r="301" ht="15.6" customHeight="1" spans="1:7">
      <c r="A301" s="397" t="s">
        <v>260</v>
      </c>
      <c r="B301" s="383">
        <v>838</v>
      </c>
      <c r="C301" s="383">
        <v>964</v>
      </c>
      <c r="D301" s="384">
        <f t="shared" si="10"/>
        <v>15.035799522673</v>
      </c>
      <c r="E301" s="385">
        <v>2130304</v>
      </c>
      <c r="F301" s="386">
        <f t="shared" si="11"/>
        <v>964</v>
      </c>
      <c r="G301" s="385" t="s">
        <v>260</v>
      </c>
    </row>
    <row r="302" ht="15.6" customHeight="1" spans="1:7">
      <c r="A302" s="397" t="s">
        <v>261</v>
      </c>
      <c r="B302" s="383">
        <v>6</v>
      </c>
      <c r="C302" s="383">
        <v>30</v>
      </c>
      <c r="D302" s="384">
        <f t="shared" si="10"/>
        <v>400</v>
      </c>
      <c r="E302" s="385">
        <v>2130314</v>
      </c>
      <c r="F302" s="386">
        <f t="shared" si="11"/>
        <v>30</v>
      </c>
      <c r="G302" s="385" t="s">
        <v>261</v>
      </c>
    </row>
    <row r="303" ht="15.6" customHeight="1" spans="1:7">
      <c r="A303" s="397" t="s">
        <v>262</v>
      </c>
      <c r="B303" s="383">
        <v>2488</v>
      </c>
      <c r="C303" s="383"/>
      <c r="D303" s="384">
        <f t="shared" si="10"/>
        <v>-100</v>
      </c>
      <c r="E303" s="385">
        <v>2130316</v>
      </c>
      <c r="F303" s="386">
        <f t="shared" si="11"/>
        <v>0</v>
      </c>
      <c r="G303" s="385" t="s">
        <v>262</v>
      </c>
    </row>
    <row r="304" ht="15.6" customHeight="1" spans="1:7">
      <c r="A304" s="397" t="s">
        <v>263</v>
      </c>
      <c r="B304" s="383"/>
      <c r="C304" s="383">
        <v>2</v>
      </c>
      <c r="D304" s="384"/>
      <c r="E304" s="385">
        <v>2130399</v>
      </c>
      <c r="F304" s="386">
        <f t="shared" si="11"/>
        <v>2</v>
      </c>
      <c r="G304" s="385" t="s">
        <v>263</v>
      </c>
    </row>
    <row r="305" ht="15.6" customHeight="1" spans="1:7">
      <c r="A305" s="397" t="s">
        <v>264</v>
      </c>
      <c r="B305" s="383">
        <v>9772</v>
      </c>
      <c r="C305" s="383">
        <v>19019</v>
      </c>
      <c r="D305" s="384">
        <f t="shared" si="10"/>
        <v>94.6275071633238</v>
      </c>
      <c r="E305" s="385">
        <v>21305</v>
      </c>
      <c r="F305" s="386">
        <f t="shared" si="11"/>
        <v>19019</v>
      </c>
      <c r="G305" s="385" t="s">
        <v>264</v>
      </c>
    </row>
    <row r="306" ht="15.6" customHeight="1" spans="1:7">
      <c r="A306" s="397" t="s">
        <v>251</v>
      </c>
      <c r="B306" s="383"/>
      <c r="C306" s="383"/>
      <c r="D306" s="384"/>
      <c r="E306" s="385">
        <v>2130501</v>
      </c>
      <c r="F306" s="386">
        <f t="shared" si="11"/>
        <v>0</v>
      </c>
      <c r="G306" s="385" t="s">
        <v>251</v>
      </c>
    </row>
    <row r="307" ht="15.6" customHeight="1" spans="1:7">
      <c r="A307" s="397" t="s">
        <v>265</v>
      </c>
      <c r="B307" s="383">
        <v>4819</v>
      </c>
      <c r="C307" s="383">
        <v>15022</v>
      </c>
      <c r="D307" s="384">
        <f t="shared" si="10"/>
        <v>211.724424154389</v>
      </c>
      <c r="E307" s="385">
        <v>2130504</v>
      </c>
      <c r="F307" s="386">
        <f t="shared" si="11"/>
        <v>15022</v>
      </c>
      <c r="G307" s="385" t="s">
        <v>265</v>
      </c>
    </row>
    <row r="308" ht="15.6" customHeight="1" spans="1:7">
      <c r="A308" s="397" t="s">
        <v>266</v>
      </c>
      <c r="B308" s="383"/>
      <c r="C308" s="383"/>
      <c r="D308" s="384"/>
      <c r="E308" s="385">
        <v>2130505</v>
      </c>
      <c r="F308" s="386">
        <f t="shared" si="11"/>
        <v>0</v>
      </c>
      <c r="G308" s="385" t="s">
        <v>266</v>
      </c>
    </row>
    <row r="309" ht="15.6" customHeight="1" spans="1:7">
      <c r="A309" s="397" t="s">
        <v>267</v>
      </c>
      <c r="B309" s="383"/>
      <c r="C309" s="383"/>
      <c r="D309" s="384"/>
      <c r="E309" s="385">
        <v>2130507</v>
      </c>
      <c r="F309" s="386">
        <f t="shared" si="11"/>
        <v>0</v>
      </c>
      <c r="G309" s="385" t="s">
        <v>267</v>
      </c>
    </row>
    <row r="310" ht="15.6" customHeight="1" spans="1:7">
      <c r="A310" s="397" t="s">
        <v>268</v>
      </c>
      <c r="B310" s="383">
        <v>11</v>
      </c>
      <c r="C310" s="383">
        <v>39</v>
      </c>
      <c r="D310" s="384">
        <f t="shared" si="10"/>
        <v>254.545454545455</v>
      </c>
      <c r="E310" s="385">
        <v>2130550</v>
      </c>
      <c r="F310" s="386">
        <f t="shared" si="11"/>
        <v>39</v>
      </c>
      <c r="G310" s="385" t="s">
        <v>268</v>
      </c>
    </row>
    <row r="311" ht="15.6" customHeight="1" spans="1:7">
      <c r="A311" s="397" t="s">
        <v>269</v>
      </c>
      <c r="B311" s="383">
        <v>4942</v>
      </c>
      <c r="C311" s="383">
        <v>3958</v>
      </c>
      <c r="D311" s="384">
        <f t="shared" si="10"/>
        <v>-19.9109672197491</v>
      </c>
      <c r="E311" s="385">
        <v>2130599</v>
      </c>
      <c r="F311" s="386">
        <f t="shared" si="11"/>
        <v>3958</v>
      </c>
      <c r="G311" s="385" t="s">
        <v>269</v>
      </c>
    </row>
    <row r="312" ht="15.6" customHeight="1" spans="1:7">
      <c r="A312" s="397" t="s">
        <v>270</v>
      </c>
      <c r="B312" s="383">
        <v>147</v>
      </c>
      <c r="C312" s="383">
        <v>117</v>
      </c>
      <c r="D312" s="384">
        <f t="shared" si="10"/>
        <v>-20.4081632653061</v>
      </c>
      <c r="E312" s="385">
        <v>21306</v>
      </c>
      <c r="F312" s="386">
        <f t="shared" si="11"/>
        <v>117</v>
      </c>
      <c r="G312" s="385" t="s">
        <v>270</v>
      </c>
    </row>
    <row r="313" ht="15.6" customHeight="1" spans="1:7">
      <c r="A313" s="397" t="s">
        <v>271</v>
      </c>
      <c r="B313" s="383">
        <v>147</v>
      </c>
      <c r="C313" s="383">
        <v>83</v>
      </c>
      <c r="D313" s="384">
        <f t="shared" si="10"/>
        <v>-43.5374149659864</v>
      </c>
      <c r="E313" s="385">
        <v>2130601</v>
      </c>
      <c r="F313" s="386">
        <f t="shared" si="11"/>
        <v>83</v>
      </c>
      <c r="G313" s="385" t="s">
        <v>271</v>
      </c>
    </row>
    <row r="314" ht="15.6" customHeight="1" spans="1:7">
      <c r="A314" s="397" t="s">
        <v>272</v>
      </c>
      <c r="B314" s="383"/>
      <c r="C314" s="383">
        <v>34</v>
      </c>
      <c r="D314" s="384"/>
      <c r="E314" s="385">
        <v>2130699</v>
      </c>
      <c r="F314" s="386">
        <f t="shared" si="11"/>
        <v>34</v>
      </c>
      <c r="G314" s="385" t="s">
        <v>272</v>
      </c>
    </row>
    <row r="315" ht="15.6" customHeight="1" spans="1:7">
      <c r="A315" s="397" t="s">
        <v>273</v>
      </c>
      <c r="B315" s="383"/>
      <c r="C315" s="383">
        <v>1734</v>
      </c>
      <c r="D315" s="384"/>
      <c r="E315" s="385">
        <v>21308</v>
      </c>
      <c r="F315" s="386">
        <f t="shared" si="11"/>
        <v>1734</v>
      </c>
      <c r="G315" s="385" t="s">
        <v>273</v>
      </c>
    </row>
    <row r="316" ht="15.6" customHeight="1" spans="1:7">
      <c r="A316" s="397" t="s">
        <v>274</v>
      </c>
      <c r="B316" s="383"/>
      <c r="C316" s="383">
        <v>1734</v>
      </c>
      <c r="D316" s="384"/>
      <c r="E316" s="385">
        <v>2130803</v>
      </c>
      <c r="F316" s="386">
        <f t="shared" si="11"/>
        <v>1734</v>
      </c>
      <c r="G316" s="385" t="s">
        <v>274</v>
      </c>
    </row>
    <row r="317" ht="15.6" customHeight="1" spans="1:7">
      <c r="A317" s="397" t="s">
        <v>275</v>
      </c>
      <c r="B317" s="383"/>
      <c r="C317" s="383">
        <v>500</v>
      </c>
      <c r="D317" s="384"/>
      <c r="E317" s="385">
        <v>21399</v>
      </c>
      <c r="F317" s="386">
        <f t="shared" si="11"/>
        <v>500</v>
      </c>
      <c r="G317" s="385" t="s">
        <v>275</v>
      </c>
    </row>
    <row r="318" ht="15.6" customHeight="1" spans="1:7">
      <c r="A318" s="397" t="s">
        <v>276</v>
      </c>
      <c r="B318" s="383"/>
      <c r="C318" s="383">
        <v>500</v>
      </c>
      <c r="D318" s="384"/>
      <c r="E318" s="385">
        <v>2139999</v>
      </c>
      <c r="F318" s="386">
        <f t="shared" si="11"/>
        <v>500</v>
      </c>
      <c r="G318" s="385" t="s">
        <v>276</v>
      </c>
    </row>
    <row r="319" ht="15.6" customHeight="1" spans="1:7">
      <c r="A319" s="397" t="s">
        <v>277</v>
      </c>
      <c r="B319" s="383">
        <v>2068</v>
      </c>
      <c r="C319" s="383">
        <v>5209</v>
      </c>
      <c r="D319" s="384">
        <f t="shared" si="10"/>
        <v>151.885880077369</v>
      </c>
      <c r="E319" s="385">
        <v>214</v>
      </c>
      <c r="F319" s="386">
        <f t="shared" si="11"/>
        <v>5209</v>
      </c>
      <c r="G319" s="385" t="s">
        <v>278</v>
      </c>
    </row>
    <row r="320" ht="15.6" customHeight="1" spans="1:7">
      <c r="A320" s="397" t="s">
        <v>279</v>
      </c>
      <c r="B320" s="383">
        <v>2068</v>
      </c>
      <c r="C320" s="383">
        <v>4672</v>
      </c>
      <c r="D320" s="384">
        <f t="shared" si="10"/>
        <v>125.918762088975</v>
      </c>
      <c r="E320" s="385">
        <v>21401</v>
      </c>
      <c r="F320" s="386">
        <f t="shared" si="11"/>
        <v>4672</v>
      </c>
      <c r="G320" s="385" t="s">
        <v>279</v>
      </c>
    </row>
    <row r="321" ht="15.6" customHeight="1" spans="1:7">
      <c r="A321" s="397" t="s">
        <v>251</v>
      </c>
      <c r="B321" s="383">
        <v>165</v>
      </c>
      <c r="C321" s="383">
        <v>278</v>
      </c>
      <c r="D321" s="384">
        <f t="shared" si="10"/>
        <v>68.4848484848485</v>
      </c>
      <c r="E321" s="385">
        <v>2140101</v>
      </c>
      <c r="F321" s="386">
        <f t="shared" si="11"/>
        <v>278</v>
      </c>
      <c r="G321" s="385" t="s">
        <v>251</v>
      </c>
    </row>
    <row r="322" ht="15.6" customHeight="1" spans="1:7">
      <c r="A322" s="397" t="s">
        <v>280</v>
      </c>
      <c r="B322" s="383"/>
      <c r="C322" s="383">
        <v>2014</v>
      </c>
      <c r="D322" s="384"/>
      <c r="E322" s="385">
        <v>2140104</v>
      </c>
      <c r="F322" s="386">
        <f t="shared" si="11"/>
        <v>2014</v>
      </c>
      <c r="G322" s="385" t="s">
        <v>280</v>
      </c>
    </row>
    <row r="323" ht="15.6" customHeight="1" spans="1:7">
      <c r="A323" s="397" t="s">
        <v>281</v>
      </c>
      <c r="B323" s="383">
        <v>1813</v>
      </c>
      <c r="C323" s="383">
        <v>1506</v>
      </c>
      <c r="D323" s="384">
        <f t="shared" ref="D323:D339" si="12">(C323-B323)/B323*100</f>
        <v>-16.9332597904026</v>
      </c>
      <c r="E323" s="385">
        <v>2140112</v>
      </c>
      <c r="F323" s="386">
        <f t="shared" si="11"/>
        <v>1506</v>
      </c>
      <c r="G323" s="385" t="s">
        <v>281</v>
      </c>
    </row>
    <row r="324" ht="15.6" customHeight="1" spans="1:7">
      <c r="A324" s="397" t="s">
        <v>282</v>
      </c>
      <c r="B324" s="383">
        <v>18</v>
      </c>
      <c r="C324" s="383">
        <v>19</v>
      </c>
      <c r="D324" s="384">
        <f t="shared" si="12"/>
        <v>5.55555555555556</v>
      </c>
      <c r="E324" s="385">
        <v>2140131</v>
      </c>
      <c r="F324" s="386">
        <f t="shared" si="11"/>
        <v>19</v>
      </c>
      <c r="G324" s="385" t="s">
        <v>282</v>
      </c>
    </row>
    <row r="325" ht="15.6" customHeight="1" spans="1:7">
      <c r="A325" s="397" t="s">
        <v>283</v>
      </c>
      <c r="B325" s="383">
        <v>72</v>
      </c>
      <c r="C325" s="383">
        <v>855</v>
      </c>
      <c r="D325" s="384">
        <f t="shared" si="12"/>
        <v>1087.5</v>
      </c>
      <c r="E325" s="385">
        <v>2140199</v>
      </c>
      <c r="F325" s="386">
        <f t="shared" si="11"/>
        <v>855</v>
      </c>
      <c r="G325" s="385" t="s">
        <v>283</v>
      </c>
    </row>
    <row r="326" ht="15.6" customHeight="1" spans="1:7">
      <c r="A326" s="397" t="s">
        <v>284</v>
      </c>
      <c r="B326" s="383"/>
      <c r="C326" s="383">
        <v>187</v>
      </c>
      <c r="D326" s="384"/>
      <c r="E326" s="385">
        <v>21404</v>
      </c>
      <c r="F326" s="386">
        <f t="shared" si="11"/>
        <v>187</v>
      </c>
      <c r="G326" s="385" t="s">
        <v>284</v>
      </c>
    </row>
    <row r="327" ht="15.6" customHeight="1" spans="1:7">
      <c r="A327" s="397" t="s">
        <v>285</v>
      </c>
      <c r="B327" s="383"/>
      <c r="C327" s="383">
        <v>187</v>
      </c>
      <c r="D327" s="384"/>
      <c r="E327" s="385">
        <v>2140499</v>
      </c>
      <c r="F327" s="386">
        <f t="shared" si="11"/>
        <v>187</v>
      </c>
      <c r="G327" s="385" t="s">
        <v>285</v>
      </c>
    </row>
    <row r="328" ht="15.6" customHeight="1" spans="1:7">
      <c r="A328" s="397" t="s">
        <v>286</v>
      </c>
      <c r="B328" s="383"/>
      <c r="C328" s="383">
        <v>350</v>
      </c>
      <c r="D328" s="384"/>
      <c r="E328" s="385">
        <v>21406</v>
      </c>
      <c r="F328" s="386">
        <f t="shared" si="11"/>
        <v>350</v>
      </c>
      <c r="G328" s="385" t="s">
        <v>286</v>
      </c>
    </row>
    <row r="329" ht="15.6" customHeight="1" spans="1:7">
      <c r="A329" s="397" t="s">
        <v>287</v>
      </c>
      <c r="B329" s="383"/>
      <c r="C329" s="383">
        <v>350</v>
      </c>
      <c r="D329" s="384"/>
      <c r="E329" s="385">
        <v>2140602</v>
      </c>
      <c r="F329" s="386">
        <f t="shared" si="11"/>
        <v>350</v>
      </c>
      <c r="G329" s="385" t="s">
        <v>287</v>
      </c>
    </row>
    <row r="330" ht="15.6" customHeight="1" spans="1:7">
      <c r="A330" s="397" t="s">
        <v>288</v>
      </c>
      <c r="B330" s="383">
        <v>116</v>
      </c>
      <c r="C330" s="383">
        <v>131</v>
      </c>
      <c r="D330" s="384">
        <f t="shared" si="12"/>
        <v>12.9310344827586</v>
      </c>
      <c r="E330" s="385">
        <v>216</v>
      </c>
      <c r="F330" s="386">
        <f t="shared" si="11"/>
        <v>131</v>
      </c>
      <c r="G330" s="385" t="s">
        <v>288</v>
      </c>
    </row>
    <row r="331" ht="15.6" customHeight="1" spans="1:7">
      <c r="A331" s="397" t="s">
        <v>289</v>
      </c>
      <c r="B331" s="383">
        <v>116</v>
      </c>
      <c r="C331" s="383">
        <v>105</v>
      </c>
      <c r="D331" s="384">
        <f t="shared" si="12"/>
        <v>-9.48275862068965</v>
      </c>
      <c r="E331" s="385">
        <v>21602</v>
      </c>
      <c r="F331" s="386">
        <f t="shared" si="11"/>
        <v>105</v>
      </c>
      <c r="G331" s="385" t="s">
        <v>289</v>
      </c>
    </row>
    <row r="332" ht="15.6" customHeight="1" spans="1:7">
      <c r="A332" s="397" t="s">
        <v>251</v>
      </c>
      <c r="B332" s="383">
        <v>104</v>
      </c>
      <c r="C332" s="383">
        <v>105</v>
      </c>
      <c r="D332" s="384">
        <f t="shared" si="12"/>
        <v>0.961538461538462</v>
      </c>
      <c r="E332" s="385">
        <v>2160201</v>
      </c>
      <c r="F332" s="386">
        <f t="shared" si="11"/>
        <v>105</v>
      </c>
      <c r="G332" s="385" t="s">
        <v>251</v>
      </c>
    </row>
    <row r="333" ht="15.6" customHeight="1" spans="1:7">
      <c r="A333" s="397" t="s">
        <v>290</v>
      </c>
      <c r="B333" s="383">
        <v>12</v>
      </c>
      <c r="C333" s="383"/>
      <c r="D333" s="384">
        <f t="shared" si="12"/>
        <v>-100</v>
      </c>
      <c r="E333" s="385">
        <v>2160299</v>
      </c>
      <c r="F333" s="386">
        <f t="shared" si="11"/>
        <v>0</v>
      </c>
      <c r="G333" s="385" t="s">
        <v>290</v>
      </c>
    </row>
    <row r="334" ht="15.6" customHeight="1" spans="1:7">
      <c r="A334" s="397" t="s">
        <v>291</v>
      </c>
      <c r="B334" s="383"/>
      <c r="C334" s="383">
        <v>26</v>
      </c>
      <c r="D334" s="384"/>
      <c r="E334" s="385">
        <v>21699</v>
      </c>
      <c r="F334" s="386">
        <f t="shared" si="11"/>
        <v>26</v>
      </c>
      <c r="G334" s="385" t="s">
        <v>291</v>
      </c>
    </row>
    <row r="335" ht="15.6" customHeight="1" spans="1:7">
      <c r="A335" s="397" t="s">
        <v>292</v>
      </c>
      <c r="B335" s="383"/>
      <c r="C335" s="383">
        <v>26</v>
      </c>
      <c r="D335" s="384"/>
      <c r="E335" s="385">
        <v>2169999</v>
      </c>
      <c r="F335" s="386">
        <f t="shared" si="11"/>
        <v>26</v>
      </c>
      <c r="G335" s="385" t="s">
        <v>292</v>
      </c>
    </row>
    <row r="336" ht="15.6" customHeight="1" spans="1:7">
      <c r="A336" s="397" t="s">
        <v>293</v>
      </c>
      <c r="B336" s="383">
        <v>837</v>
      </c>
      <c r="C336" s="383">
        <v>922</v>
      </c>
      <c r="D336" s="384">
        <f t="shared" si="12"/>
        <v>10.1553166069295</v>
      </c>
      <c r="E336" s="385">
        <v>220</v>
      </c>
      <c r="F336" s="386">
        <f t="shared" si="11"/>
        <v>922</v>
      </c>
      <c r="G336" s="385" t="s">
        <v>293</v>
      </c>
    </row>
    <row r="337" ht="15.6" customHeight="1" spans="1:7">
      <c r="A337" s="397" t="s">
        <v>294</v>
      </c>
      <c r="B337" s="383">
        <v>837</v>
      </c>
      <c r="C337" s="383">
        <v>829</v>
      </c>
      <c r="D337" s="384">
        <f t="shared" si="12"/>
        <v>-0.955794504181601</v>
      </c>
      <c r="E337" s="385">
        <v>22001</v>
      </c>
      <c r="F337" s="386">
        <f t="shared" si="11"/>
        <v>829</v>
      </c>
      <c r="G337" s="385" t="s">
        <v>294</v>
      </c>
    </row>
    <row r="338" ht="15.6" customHeight="1" spans="1:7">
      <c r="A338" s="397" t="s">
        <v>251</v>
      </c>
      <c r="B338" s="383">
        <v>110</v>
      </c>
      <c r="C338" s="383">
        <v>118</v>
      </c>
      <c r="D338" s="384">
        <f t="shared" si="12"/>
        <v>7.27272727272727</v>
      </c>
      <c r="E338" s="385">
        <v>2200101</v>
      </c>
      <c r="F338" s="386">
        <f t="shared" si="11"/>
        <v>118</v>
      </c>
      <c r="G338" s="385" t="s">
        <v>251</v>
      </c>
    </row>
    <row r="339" ht="15.6" customHeight="1" spans="1:7">
      <c r="A339" s="397" t="s">
        <v>295</v>
      </c>
      <c r="B339" s="383">
        <v>727</v>
      </c>
      <c r="C339" s="383">
        <v>711</v>
      </c>
      <c r="D339" s="384">
        <f t="shared" si="12"/>
        <v>-2.20082530949106</v>
      </c>
      <c r="E339" s="385">
        <v>2200150</v>
      </c>
      <c r="F339" s="386">
        <f t="shared" ref="F339:F356" si="13">SUM(C339)</f>
        <v>711</v>
      </c>
      <c r="G339" s="385" t="s">
        <v>295</v>
      </c>
    </row>
    <row r="340" ht="15.6" customHeight="1" spans="1:7">
      <c r="A340" s="397" t="s">
        <v>296</v>
      </c>
      <c r="B340" s="383"/>
      <c r="C340" s="383">
        <v>93</v>
      </c>
      <c r="D340" s="384"/>
      <c r="E340" s="385">
        <v>22005</v>
      </c>
      <c r="F340" s="386">
        <f t="shared" si="13"/>
        <v>93</v>
      </c>
      <c r="G340" s="385" t="s">
        <v>296</v>
      </c>
    </row>
    <row r="341" ht="15.6" customHeight="1" spans="1:7">
      <c r="A341" s="397" t="s">
        <v>297</v>
      </c>
      <c r="B341" s="383"/>
      <c r="C341" s="383">
        <v>23</v>
      </c>
      <c r="D341" s="384"/>
      <c r="E341" s="385">
        <v>2200504</v>
      </c>
      <c r="F341" s="386">
        <f t="shared" si="13"/>
        <v>23</v>
      </c>
      <c r="G341" s="385" t="s">
        <v>297</v>
      </c>
    </row>
    <row r="342" ht="15.6" customHeight="1" spans="1:7">
      <c r="A342" s="397" t="s">
        <v>298</v>
      </c>
      <c r="B342" s="383"/>
      <c r="C342" s="383">
        <v>70</v>
      </c>
      <c r="D342" s="384"/>
      <c r="E342" s="385">
        <v>2200509</v>
      </c>
      <c r="F342" s="386">
        <f t="shared" si="13"/>
        <v>70</v>
      </c>
      <c r="G342" s="385" t="s">
        <v>298</v>
      </c>
    </row>
    <row r="343" ht="15.6" customHeight="1" spans="1:7">
      <c r="A343" s="397" t="s">
        <v>299</v>
      </c>
      <c r="B343" s="383">
        <v>23072</v>
      </c>
      <c r="C343" s="383">
        <v>10921</v>
      </c>
      <c r="D343" s="384">
        <f t="shared" ref="D343:D365" si="14">(C343-B343)/B343*100</f>
        <v>-52.6655686546463</v>
      </c>
      <c r="E343" s="385">
        <v>221</v>
      </c>
      <c r="F343" s="386">
        <f t="shared" si="13"/>
        <v>10921</v>
      </c>
      <c r="G343" s="385" t="s">
        <v>299</v>
      </c>
    </row>
    <row r="344" ht="15.6" customHeight="1" spans="1:7">
      <c r="A344" s="397" t="s">
        <v>300</v>
      </c>
      <c r="B344" s="383">
        <v>15693</v>
      </c>
      <c r="C344" s="383">
        <v>2514</v>
      </c>
      <c r="D344" s="384">
        <f t="shared" si="14"/>
        <v>-83.9801185241828</v>
      </c>
      <c r="E344" s="385">
        <v>22101</v>
      </c>
      <c r="F344" s="386">
        <f t="shared" si="13"/>
        <v>2514</v>
      </c>
      <c r="G344" s="385" t="s">
        <v>300</v>
      </c>
    </row>
    <row r="345" ht="15.6" customHeight="1" spans="1:7">
      <c r="A345" s="397" t="s">
        <v>301</v>
      </c>
      <c r="B345" s="383"/>
      <c r="C345" s="383">
        <v>14</v>
      </c>
      <c r="D345" s="384"/>
      <c r="E345" s="385">
        <v>2210101</v>
      </c>
      <c r="F345" s="386">
        <f t="shared" si="13"/>
        <v>14</v>
      </c>
      <c r="G345" s="385" t="s">
        <v>301</v>
      </c>
    </row>
    <row r="346" ht="15.6" customHeight="1" spans="1:7">
      <c r="A346" s="397" t="s">
        <v>302</v>
      </c>
      <c r="B346" s="383">
        <v>14898</v>
      </c>
      <c r="C346" s="383">
        <v>2468</v>
      </c>
      <c r="D346" s="384">
        <f t="shared" si="14"/>
        <v>-83.4340179889918</v>
      </c>
      <c r="E346" s="385">
        <v>2210103</v>
      </c>
      <c r="F346" s="386">
        <f t="shared" si="13"/>
        <v>2468</v>
      </c>
      <c r="G346" s="385" t="s">
        <v>302</v>
      </c>
    </row>
    <row r="347" ht="15.6" customHeight="1" spans="1:7">
      <c r="A347" s="397" t="s">
        <v>303</v>
      </c>
      <c r="B347" s="383">
        <v>795</v>
      </c>
      <c r="C347" s="383"/>
      <c r="D347" s="384">
        <f t="shared" si="14"/>
        <v>-100</v>
      </c>
      <c r="E347" s="385">
        <v>2210105</v>
      </c>
      <c r="F347" s="386">
        <f t="shared" si="13"/>
        <v>0</v>
      </c>
      <c r="G347" s="385" t="s">
        <v>303</v>
      </c>
    </row>
    <row r="348" ht="15.6" customHeight="1" spans="1:7">
      <c r="A348" s="397" t="s">
        <v>304</v>
      </c>
      <c r="B348" s="383"/>
      <c r="C348" s="383">
        <v>32</v>
      </c>
      <c r="D348" s="384"/>
      <c r="E348" s="385">
        <v>2210199</v>
      </c>
      <c r="F348" s="386">
        <f t="shared" si="13"/>
        <v>32</v>
      </c>
      <c r="G348" s="385" t="s">
        <v>304</v>
      </c>
    </row>
    <row r="349" ht="15.6" customHeight="1" spans="1:7">
      <c r="A349" s="397" t="s">
        <v>305</v>
      </c>
      <c r="B349" s="383">
        <v>7379</v>
      </c>
      <c r="C349" s="383">
        <v>8107</v>
      </c>
      <c r="D349" s="384">
        <f t="shared" si="14"/>
        <v>9.8658354790622</v>
      </c>
      <c r="E349" s="385">
        <v>22102</v>
      </c>
      <c r="F349" s="386">
        <f t="shared" si="13"/>
        <v>8107</v>
      </c>
      <c r="G349" s="385" t="s">
        <v>305</v>
      </c>
    </row>
    <row r="350" ht="15.6" customHeight="1" spans="1:7">
      <c r="A350" s="397" t="s">
        <v>306</v>
      </c>
      <c r="B350" s="383">
        <v>7379</v>
      </c>
      <c r="C350" s="383">
        <v>8107</v>
      </c>
      <c r="D350" s="384">
        <f t="shared" si="14"/>
        <v>9.8658354790622</v>
      </c>
      <c r="E350" s="385">
        <v>2210201</v>
      </c>
      <c r="F350" s="386">
        <f t="shared" si="13"/>
        <v>8107</v>
      </c>
      <c r="G350" s="385" t="s">
        <v>306</v>
      </c>
    </row>
    <row r="351" ht="15.6" customHeight="1" spans="1:7">
      <c r="A351" s="397" t="s">
        <v>307</v>
      </c>
      <c r="B351" s="383"/>
      <c r="C351" s="383">
        <v>300</v>
      </c>
      <c r="D351" s="384"/>
      <c r="E351" s="385">
        <v>22103</v>
      </c>
      <c r="F351" s="386">
        <f t="shared" si="13"/>
        <v>300</v>
      </c>
      <c r="G351" s="385" t="s">
        <v>307</v>
      </c>
    </row>
    <row r="352" ht="15.6" customHeight="1" spans="1:7">
      <c r="A352" s="397" t="s">
        <v>308</v>
      </c>
      <c r="B352" s="383"/>
      <c r="C352" s="383">
        <v>300</v>
      </c>
      <c r="D352" s="384"/>
      <c r="E352" s="385">
        <v>2210399</v>
      </c>
      <c r="F352" s="386">
        <f t="shared" si="13"/>
        <v>300</v>
      </c>
      <c r="G352" s="385" t="s">
        <v>308</v>
      </c>
    </row>
    <row r="353" ht="15.6" customHeight="1" spans="1:7">
      <c r="A353" s="397" t="s">
        <v>309</v>
      </c>
      <c r="B353" s="383">
        <v>185</v>
      </c>
      <c r="C353" s="383">
        <v>216</v>
      </c>
      <c r="D353" s="384">
        <f t="shared" si="14"/>
        <v>16.7567567567568</v>
      </c>
      <c r="E353" s="385">
        <v>222</v>
      </c>
      <c r="F353" s="386">
        <f t="shared" si="13"/>
        <v>216</v>
      </c>
      <c r="G353" s="385" t="s">
        <v>309</v>
      </c>
    </row>
    <row r="354" ht="15.6" customHeight="1" spans="1:7">
      <c r="A354" s="397" t="s">
        <v>310</v>
      </c>
      <c r="B354" s="383">
        <v>185</v>
      </c>
      <c r="C354" s="383">
        <v>216</v>
      </c>
      <c r="D354" s="384">
        <f t="shared" si="14"/>
        <v>16.7567567567568</v>
      </c>
      <c r="E354" s="385">
        <v>22201</v>
      </c>
      <c r="F354" s="386">
        <f t="shared" si="13"/>
        <v>216</v>
      </c>
      <c r="G354" s="385" t="s">
        <v>310</v>
      </c>
    </row>
    <row r="355" ht="15.6" customHeight="1" spans="1:7">
      <c r="A355" s="397" t="s">
        <v>251</v>
      </c>
      <c r="B355" s="383">
        <v>105</v>
      </c>
      <c r="C355" s="383">
        <v>121</v>
      </c>
      <c r="D355" s="384">
        <f t="shared" si="14"/>
        <v>15.2380952380952</v>
      </c>
      <c r="E355" s="385">
        <v>2220101</v>
      </c>
      <c r="F355" s="386">
        <f t="shared" si="13"/>
        <v>121</v>
      </c>
      <c r="G355" s="385" t="s">
        <v>251</v>
      </c>
    </row>
    <row r="356" ht="15.6" customHeight="1" spans="1:7">
      <c r="A356" s="397" t="s">
        <v>311</v>
      </c>
      <c r="B356" s="383">
        <v>80</v>
      </c>
      <c r="C356" s="383">
        <v>95</v>
      </c>
      <c r="D356" s="384">
        <f t="shared" si="14"/>
        <v>18.75</v>
      </c>
      <c r="E356" s="385">
        <v>2220199</v>
      </c>
      <c r="F356" s="386">
        <f t="shared" si="13"/>
        <v>95</v>
      </c>
      <c r="G356" s="385" t="s">
        <v>311</v>
      </c>
    </row>
    <row r="357" ht="15.6" customHeight="1" spans="1:7">
      <c r="A357" s="397" t="s">
        <v>312</v>
      </c>
      <c r="B357" s="383">
        <v>154</v>
      </c>
      <c r="C357" s="383">
        <v>151</v>
      </c>
      <c r="D357" s="384">
        <f t="shared" si="14"/>
        <v>-1.94805194805195</v>
      </c>
      <c r="E357" s="385">
        <v>224</v>
      </c>
      <c r="F357" s="386">
        <f t="shared" ref="F357:F359" si="15">SUM(C357)</f>
        <v>151</v>
      </c>
      <c r="G357" s="385" t="s">
        <v>312</v>
      </c>
    </row>
    <row r="358" ht="15.6" customHeight="1" spans="1:7">
      <c r="A358" s="397" t="s">
        <v>313</v>
      </c>
      <c r="B358" s="383">
        <v>154</v>
      </c>
      <c r="C358" s="383">
        <v>151</v>
      </c>
      <c r="D358" s="384">
        <f t="shared" si="14"/>
        <v>-1.94805194805195</v>
      </c>
      <c r="E358" s="385">
        <v>22401</v>
      </c>
      <c r="F358" s="386">
        <f t="shared" si="15"/>
        <v>151</v>
      </c>
      <c r="G358" s="385" t="s">
        <v>313</v>
      </c>
    </row>
    <row r="359" ht="15.6" customHeight="1" spans="1:7">
      <c r="A359" s="397" t="s">
        <v>314</v>
      </c>
      <c r="B359" s="383">
        <v>154</v>
      </c>
      <c r="C359" s="383">
        <v>151</v>
      </c>
      <c r="D359" s="384">
        <f t="shared" si="14"/>
        <v>-1.94805194805195</v>
      </c>
      <c r="E359" s="385">
        <v>2240106</v>
      </c>
      <c r="F359" s="386">
        <f t="shared" si="15"/>
        <v>151</v>
      </c>
      <c r="G359" s="385" t="s">
        <v>314</v>
      </c>
    </row>
    <row r="360" ht="15.6" customHeight="1" spans="1:7">
      <c r="A360" s="397" t="s">
        <v>315</v>
      </c>
      <c r="B360" s="383">
        <v>3800</v>
      </c>
      <c r="C360" s="383">
        <v>4800</v>
      </c>
      <c r="D360" s="384">
        <f t="shared" si="14"/>
        <v>26.3157894736842</v>
      </c>
      <c r="E360" s="385">
        <v>227</v>
      </c>
      <c r="F360" s="386">
        <f t="shared" ref="F360:F363" si="16">SUM(C360)</f>
        <v>4800</v>
      </c>
      <c r="G360" s="385" t="s">
        <v>315</v>
      </c>
    </row>
    <row r="361" ht="15.6" customHeight="1" spans="1:7">
      <c r="A361" s="382" t="s">
        <v>316</v>
      </c>
      <c r="B361" s="383">
        <v>48205</v>
      </c>
      <c r="C361" s="383">
        <v>5893</v>
      </c>
      <c r="D361" s="384">
        <f t="shared" si="14"/>
        <v>-87.7751270615081</v>
      </c>
      <c r="E361" s="385">
        <v>229</v>
      </c>
      <c r="F361" s="386">
        <f t="shared" si="16"/>
        <v>5893</v>
      </c>
      <c r="G361" s="385" t="s">
        <v>316</v>
      </c>
    </row>
    <row r="362" ht="15.6" customHeight="1" spans="1:7">
      <c r="A362" s="382" t="s">
        <v>317</v>
      </c>
      <c r="B362" s="383">
        <v>9215</v>
      </c>
      <c r="C362" s="383">
        <v>4610</v>
      </c>
      <c r="D362" s="384"/>
      <c r="E362" s="385">
        <v>22902</v>
      </c>
      <c r="F362" s="386">
        <f t="shared" si="16"/>
        <v>4610</v>
      </c>
      <c r="G362" s="385" t="s">
        <v>317</v>
      </c>
    </row>
    <row r="363" ht="15.6" customHeight="1" spans="1:7">
      <c r="A363" s="382" t="s">
        <v>318</v>
      </c>
      <c r="B363" s="383">
        <v>38990</v>
      </c>
      <c r="C363" s="383">
        <v>1283</v>
      </c>
      <c r="D363" s="384">
        <f t="shared" si="14"/>
        <v>-96.7094126699154</v>
      </c>
      <c r="E363" s="385">
        <v>22999</v>
      </c>
      <c r="F363" s="386">
        <f t="shared" si="16"/>
        <v>1283</v>
      </c>
      <c r="G363" s="385" t="s">
        <v>318</v>
      </c>
    </row>
    <row r="364" ht="15.6" customHeight="1" spans="1:6">
      <c r="A364" s="405"/>
      <c r="B364" s="406"/>
      <c r="C364" s="406"/>
      <c r="D364" s="407"/>
      <c r="F364" s="131"/>
    </row>
    <row r="365" ht="15.6" customHeight="1" spans="1:6">
      <c r="A365" s="310" t="s">
        <v>319</v>
      </c>
      <c r="B365" s="406">
        <v>277036</v>
      </c>
      <c r="C365" s="406">
        <v>321406</v>
      </c>
      <c r="D365" s="407">
        <f t="shared" si="14"/>
        <v>16.0159690437344</v>
      </c>
      <c r="F365" s="131"/>
    </row>
    <row r="367" ht="51.75" customHeight="1" spans="3:7">
      <c r="C367" s="402"/>
      <c r="D367" s="402"/>
      <c r="F367" s="403"/>
      <c r="G367" s="403"/>
    </row>
    <row r="368" spans="3:7">
      <c r="C368" s="402"/>
      <c r="D368" s="402"/>
      <c r="F368" s="403"/>
      <c r="G368" s="403"/>
    </row>
    <row r="371" spans="2:2">
      <c r="B371" s="408"/>
    </row>
  </sheetData>
  <protectedRanges>
    <protectedRange sqref="B97" name="区域6"/>
    <protectedRange sqref="B7:B12 B166:B172 B94:B96 B81:B84 B183:B188 B270 B21:B26 B338:B339 B362:B363 B46:B48 B50:B53 B59:B61 B63:B66 B55:B57 B68 B90:B92 B106 B86:B88 B98:B104 B109:B113 B70:B71 B31:B35 B115:B118 B76:B79 B124:B131 B147 B138:B142 B144:B145 B134:B136 B149 B151:B153 B160 B176 B174 B180 B200 B219:B220 B205:B206 B212 B224 B359:B360 B222 B245 B242:B243 B255:B257 B259:B262 B253 B266:B268 B264 B247:B251 B275 B238:B240 B73:B74 B120:B122 B229:B231 B233:B235 B284:B287 B296:B298 B318 B313:B314 B327 B306:B311 B300:B304 B329 B156:B158 B273 B316 B335 B44 B321:B325 B332:B333 B352 B341:B342 B350 B355:B356 B345:B348 B226:B227 B214:B217 B208:B210 B202:B203 B178 B37:B42 B14:B19 B28:B29 B162:B163 B190:B191 B193:B198 B278:B282 B290:B294" name="区域1"/>
    <protectedRange sqref="B357:C358" name="区域19_1"/>
    <protectedRange sqref="B232:C232" name="区域14_1"/>
    <protectedRange sqref="B177:C177" name="区域13_1"/>
    <protectedRange sqref="B177:C177" name="区域11_1"/>
    <protectedRange sqref="C97" name="区域6_1"/>
    <protectedRange sqref="C362:C363 C46:C48 C50:C53 C59:C61 C63:C66 C55:C57 C68 C90:C92 C94:C96 C106 C86:C88 C98:C104 C81:C84 C109:C113 C70:C71 C31:C35 C115:C118 C76:C79 C124:C131 C147 C138:C142 C144:C145 C134:C136 C149 C151:C153 C160 C176 C174 C166:C172 C183:C188 C180 C200 C219:C220 C205:C206 C212 C224 C222 C245 C242:C243 C255:C257 C259:C262 C253 C266:C268 C264 C247:C251 C275 C238:C240 C73:C74 C120:C122 C270 C229:C231 C233:C235 C284:C287 C296:C298 C318 C313:C314 C327 C306:C311 C300:C304 C329 C156:C158 C273 C316 C335 C44 C321:C325 C332:C333 C352 C341:C342 C350 C355:C356 C7:C12 C21:C26 C345:C348 C338:C339 C359:C360 C226:C227 C214:C217 C208:C210 C202:C203 C178 C37:C42 C14:C19 C28:C29 C162:C163 C190:C191 C193:C198 C278:C282 C290:C294" name="区域1_1"/>
  </protectedRanges>
  <mergeCells count="1">
    <mergeCell ref="A2:D2"/>
  </mergeCells>
  <pageMargins left="0.786805555555556" right="0.786805555555556" top="0.984027777777778" bottom="1.02361111111111" header="0.984027777777778" footer="0.786805555555556"/>
  <pageSetup paperSize="9" scale="90" firstPageNumber="6" orientation="portrait" useFirstPageNumber="1"/>
  <headerFooter>
    <oddFooter>&amp;C&amp;13— &amp;P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7"/>
  <sheetViews>
    <sheetView zoomScale="90" zoomScaleNormal="90" topLeftCell="A58" workbookViewId="0">
      <selection activeCell="A3" sqref="A3"/>
    </sheetView>
  </sheetViews>
  <sheetFormatPr defaultColWidth="9" defaultRowHeight="14.25"/>
  <cols>
    <col min="1" max="1" width="41.125" style="371" customWidth="1"/>
    <col min="2" max="3" width="14.25" style="371" customWidth="1"/>
    <col min="4" max="4" width="19" style="371" customWidth="1"/>
    <col min="5" max="5" width="8.5" style="372" hidden="1" customWidth="1"/>
    <col min="6" max="6" width="14.125" style="372" hidden="1" customWidth="1"/>
    <col min="7" max="7" width="0.5" style="372" hidden="1" customWidth="1"/>
    <col min="8" max="8" width="0.125" style="373" customWidth="1"/>
    <col min="9" max="9" width="9" style="373"/>
    <col min="10" max="10" width="9.5" style="373" customWidth="1"/>
    <col min="11" max="16384" width="9" style="373"/>
  </cols>
  <sheetData>
    <row r="1" s="369" customFormat="1" spans="1:1">
      <c r="A1" s="370" t="s">
        <v>320</v>
      </c>
    </row>
    <row r="2" s="370" customFormat="1" ht="24.75" customHeight="1" spans="1:4">
      <c r="A2" s="374" t="s">
        <v>321</v>
      </c>
      <c r="B2" s="375"/>
      <c r="C2" s="375"/>
      <c r="D2" s="375"/>
    </row>
    <row r="3" s="369" customFormat="1" ht="24.75" customHeight="1" spans="1:4">
      <c r="A3" s="376" t="s">
        <v>2</v>
      </c>
      <c r="B3" s="377"/>
      <c r="C3" s="377"/>
      <c r="D3" s="378" t="s">
        <v>3</v>
      </c>
    </row>
    <row r="4" ht="28.5" spans="1:6">
      <c r="A4" s="379" t="s">
        <v>41</v>
      </c>
      <c r="B4" s="380" t="s">
        <v>42</v>
      </c>
      <c r="C4" s="379" t="s">
        <v>6</v>
      </c>
      <c r="D4" s="381" t="s">
        <v>7</v>
      </c>
      <c r="F4" s="372" t="s">
        <v>43</v>
      </c>
    </row>
    <row r="5" ht="14.85" customHeight="1" spans="1:10">
      <c r="A5" s="382" t="s">
        <v>44</v>
      </c>
      <c r="B5" s="383">
        <f>B6+B13+B20+B27+B31+B37+B46+B50+B55+B59+B63+B68+B70+B73+B76+B81+B86+B90+B93+B97</f>
        <v>11817</v>
      </c>
      <c r="C5" s="383">
        <v>13623</v>
      </c>
      <c r="D5" s="384">
        <f t="shared" ref="D5:D64" si="0">(C5-B5)/B5*100</f>
        <v>15.2830667682153</v>
      </c>
      <c r="E5" s="385">
        <v>201</v>
      </c>
      <c r="F5" s="386">
        <f t="shared" ref="F5:F68" si="1">SUM(C5)</f>
        <v>13623</v>
      </c>
      <c r="G5" s="385" t="s">
        <v>44</v>
      </c>
      <c r="J5" s="392"/>
    </row>
    <row r="6" ht="14.85" customHeight="1" spans="1:7">
      <c r="A6" s="387" t="s">
        <v>45</v>
      </c>
      <c r="B6" s="383">
        <v>420</v>
      </c>
      <c r="C6" s="383">
        <v>404</v>
      </c>
      <c r="D6" s="384">
        <f t="shared" si="0"/>
        <v>-3.80952380952381</v>
      </c>
      <c r="E6" s="385">
        <v>20101</v>
      </c>
      <c r="F6" s="386">
        <f t="shared" si="1"/>
        <v>404</v>
      </c>
      <c r="G6" s="385" t="s">
        <v>45</v>
      </c>
    </row>
    <row r="7" ht="14.85" customHeight="1" spans="1:7">
      <c r="A7" s="387" t="s">
        <v>46</v>
      </c>
      <c r="B7" s="383">
        <v>308</v>
      </c>
      <c r="C7" s="383">
        <v>258</v>
      </c>
      <c r="D7" s="384">
        <f t="shared" si="0"/>
        <v>-16.2337662337662</v>
      </c>
      <c r="E7" s="385">
        <v>2010101</v>
      </c>
      <c r="F7" s="386">
        <f t="shared" si="1"/>
        <v>258</v>
      </c>
      <c r="G7" s="385" t="s">
        <v>46</v>
      </c>
    </row>
    <row r="8" ht="14.85" customHeight="1" spans="1:7">
      <c r="A8" s="387" t="s">
        <v>47</v>
      </c>
      <c r="B8" s="383">
        <v>24</v>
      </c>
      <c r="C8" s="383">
        <v>42</v>
      </c>
      <c r="D8" s="384">
        <f t="shared" si="0"/>
        <v>75</v>
      </c>
      <c r="E8" s="385">
        <v>2010102</v>
      </c>
      <c r="F8" s="386">
        <f t="shared" si="1"/>
        <v>42</v>
      </c>
      <c r="G8" s="385" t="s">
        <v>47</v>
      </c>
    </row>
    <row r="9" ht="14.85" customHeight="1" spans="1:7">
      <c r="A9" s="388" t="s">
        <v>48</v>
      </c>
      <c r="B9" s="383">
        <v>7</v>
      </c>
      <c r="C9" s="383">
        <v>8</v>
      </c>
      <c r="D9" s="384">
        <f t="shared" si="0"/>
        <v>14.2857142857143</v>
      </c>
      <c r="E9" s="385">
        <v>2010103</v>
      </c>
      <c r="F9" s="386">
        <f t="shared" si="1"/>
        <v>8</v>
      </c>
      <c r="G9" s="385" t="s">
        <v>48</v>
      </c>
    </row>
    <row r="10" ht="14.85" customHeight="1" spans="1:7">
      <c r="A10" s="388" t="s">
        <v>49</v>
      </c>
      <c r="B10" s="383">
        <v>51</v>
      </c>
      <c r="C10" s="383">
        <v>56</v>
      </c>
      <c r="D10" s="384">
        <f t="shared" si="0"/>
        <v>9.80392156862745</v>
      </c>
      <c r="E10" s="385">
        <v>2010104</v>
      </c>
      <c r="F10" s="386">
        <f t="shared" si="1"/>
        <v>56</v>
      </c>
      <c r="G10" s="385" t="s">
        <v>49</v>
      </c>
    </row>
    <row r="11" ht="14.85" customHeight="1" spans="1:7">
      <c r="A11" s="382" t="s">
        <v>50</v>
      </c>
      <c r="B11" s="383">
        <v>30</v>
      </c>
      <c r="C11" s="383">
        <v>30</v>
      </c>
      <c r="D11" s="384">
        <f t="shared" si="0"/>
        <v>0</v>
      </c>
      <c r="E11" s="385">
        <v>2010108</v>
      </c>
      <c r="F11" s="386">
        <f t="shared" si="1"/>
        <v>30</v>
      </c>
      <c r="G11" s="385" t="s">
        <v>50</v>
      </c>
    </row>
    <row r="12" ht="14.85" customHeight="1" spans="1:7">
      <c r="A12" s="382" t="s">
        <v>51</v>
      </c>
      <c r="B12" s="383"/>
      <c r="C12" s="383">
        <v>10</v>
      </c>
      <c r="D12" s="384"/>
      <c r="E12" s="385">
        <v>2010199</v>
      </c>
      <c r="F12" s="386">
        <f t="shared" si="1"/>
        <v>10</v>
      </c>
      <c r="G12" s="385" t="s">
        <v>51</v>
      </c>
    </row>
    <row r="13" ht="14.85" customHeight="1" spans="1:7">
      <c r="A13" s="387" t="s">
        <v>52</v>
      </c>
      <c r="B13" s="383">
        <v>333</v>
      </c>
      <c r="C13" s="383">
        <v>317</v>
      </c>
      <c r="D13" s="384">
        <f t="shared" si="0"/>
        <v>-4.8048048048048</v>
      </c>
      <c r="E13" s="385">
        <v>20102</v>
      </c>
      <c r="F13" s="386">
        <f t="shared" si="1"/>
        <v>317</v>
      </c>
      <c r="G13" s="385" t="s">
        <v>52</v>
      </c>
    </row>
    <row r="14" ht="14.85" customHeight="1" spans="1:7">
      <c r="A14" s="387" t="s">
        <v>46</v>
      </c>
      <c r="B14" s="383">
        <v>228</v>
      </c>
      <c r="C14" s="383">
        <v>169</v>
      </c>
      <c r="D14" s="384">
        <f t="shared" si="0"/>
        <v>-25.8771929824561</v>
      </c>
      <c r="E14" s="385">
        <v>2010201</v>
      </c>
      <c r="F14" s="386">
        <f t="shared" si="1"/>
        <v>169</v>
      </c>
      <c r="G14" s="385" t="s">
        <v>46</v>
      </c>
    </row>
    <row r="15" ht="14.85" customHeight="1" spans="1:7">
      <c r="A15" s="387" t="s">
        <v>47</v>
      </c>
      <c r="B15" s="383">
        <v>7</v>
      </c>
      <c r="C15" s="383">
        <v>40</v>
      </c>
      <c r="D15" s="384">
        <f t="shared" si="0"/>
        <v>471.428571428571</v>
      </c>
      <c r="E15" s="385">
        <v>2010202</v>
      </c>
      <c r="F15" s="386">
        <f t="shared" si="1"/>
        <v>40</v>
      </c>
      <c r="G15" s="385" t="s">
        <v>47</v>
      </c>
    </row>
    <row r="16" ht="14.85" customHeight="1" spans="1:7">
      <c r="A16" s="388" t="s">
        <v>48</v>
      </c>
      <c r="B16" s="383">
        <v>16</v>
      </c>
      <c r="C16" s="383">
        <v>19</v>
      </c>
      <c r="D16" s="384">
        <f t="shared" si="0"/>
        <v>18.75</v>
      </c>
      <c r="E16" s="385">
        <v>2010203</v>
      </c>
      <c r="F16" s="386">
        <f t="shared" si="1"/>
        <v>19</v>
      </c>
      <c r="G16" s="385" t="s">
        <v>48</v>
      </c>
    </row>
    <row r="17" ht="14.85" customHeight="1" spans="1:7">
      <c r="A17" s="388" t="s">
        <v>53</v>
      </c>
      <c r="B17" s="383">
        <v>55</v>
      </c>
      <c r="C17" s="383">
        <v>55</v>
      </c>
      <c r="D17" s="384">
        <f t="shared" si="0"/>
        <v>0</v>
      </c>
      <c r="E17" s="385">
        <v>2010204</v>
      </c>
      <c r="F17" s="386">
        <f t="shared" si="1"/>
        <v>55</v>
      </c>
      <c r="G17" s="385" t="s">
        <v>53</v>
      </c>
    </row>
    <row r="18" ht="14.85" customHeight="1" spans="1:7">
      <c r="A18" s="388" t="s">
        <v>54</v>
      </c>
      <c r="B18" s="383">
        <v>27</v>
      </c>
      <c r="C18" s="383"/>
      <c r="D18" s="384">
        <f t="shared" si="0"/>
        <v>-100</v>
      </c>
      <c r="E18" s="385">
        <v>2010205</v>
      </c>
      <c r="F18" s="386">
        <f t="shared" si="1"/>
        <v>0</v>
      </c>
      <c r="G18" s="385" t="s">
        <v>54</v>
      </c>
    </row>
    <row r="19" ht="14.85" customHeight="1" spans="1:7">
      <c r="A19" s="388" t="s">
        <v>55</v>
      </c>
      <c r="B19" s="383"/>
      <c r="C19" s="383">
        <v>34</v>
      </c>
      <c r="D19" s="384"/>
      <c r="E19" s="385">
        <v>2010299</v>
      </c>
      <c r="F19" s="386">
        <f t="shared" si="1"/>
        <v>34</v>
      </c>
      <c r="G19" s="385" t="s">
        <v>55</v>
      </c>
    </row>
    <row r="20" ht="14.85" customHeight="1" spans="1:7">
      <c r="A20" s="387" t="s">
        <v>56</v>
      </c>
      <c r="B20" s="383">
        <v>1541</v>
      </c>
      <c r="C20" s="383">
        <v>1656</v>
      </c>
      <c r="D20" s="384">
        <f t="shared" si="0"/>
        <v>7.46268656716418</v>
      </c>
      <c r="E20" s="385">
        <v>20103</v>
      </c>
      <c r="F20" s="386">
        <f t="shared" si="1"/>
        <v>1656</v>
      </c>
      <c r="G20" s="385" t="s">
        <v>56</v>
      </c>
    </row>
    <row r="21" ht="14.85" customHeight="1" spans="1:7">
      <c r="A21" s="387" t="s">
        <v>46</v>
      </c>
      <c r="B21" s="383">
        <v>972</v>
      </c>
      <c r="C21" s="383">
        <v>527</v>
      </c>
      <c r="D21" s="384">
        <f t="shared" si="0"/>
        <v>-45.7818930041152</v>
      </c>
      <c r="E21" s="385">
        <v>2010301</v>
      </c>
      <c r="F21" s="386">
        <f t="shared" si="1"/>
        <v>527</v>
      </c>
      <c r="G21" s="385" t="s">
        <v>46</v>
      </c>
    </row>
    <row r="22" ht="14.85" customHeight="1" spans="1:7">
      <c r="A22" s="387" t="s">
        <v>47</v>
      </c>
      <c r="B22" s="383">
        <v>143</v>
      </c>
      <c r="C22" s="383">
        <v>561</v>
      </c>
      <c r="D22" s="384">
        <f t="shared" si="0"/>
        <v>292.307692307692</v>
      </c>
      <c r="E22" s="385">
        <v>2010302</v>
      </c>
      <c r="F22" s="386">
        <f t="shared" si="1"/>
        <v>561</v>
      </c>
      <c r="G22" s="385" t="s">
        <v>47</v>
      </c>
    </row>
    <row r="23" ht="14.85" customHeight="1" spans="1:7">
      <c r="A23" s="388" t="s">
        <v>48</v>
      </c>
      <c r="B23" s="383">
        <v>66</v>
      </c>
      <c r="C23" s="383">
        <v>72</v>
      </c>
      <c r="D23" s="384">
        <f t="shared" si="0"/>
        <v>9.09090909090909</v>
      </c>
      <c r="E23" s="385">
        <v>2010303</v>
      </c>
      <c r="F23" s="386">
        <f t="shared" si="1"/>
        <v>72</v>
      </c>
      <c r="G23" s="385" t="s">
        <v>48</v>
      </c>
    </row>
    <row r="24" ht="14.85" customHeight="1" spans="1:7">
      <c r="A24" s="387" t="s">
        <v>57</v>
      </c>
      <c r="B24" s="383">
        <v>48</v>
      </c>
      <c r="C24" s="383">
        <v>135</v>
      </c>
      <c r="D24" s="384">
        <f t="shared" si="0"/>
        <v>181.25</v>
      </c>
      <c r="E24" s="385">
        <v>2010308</v>
      </c>
      <c r="F24" s="386">
        <f t="shared" si="1"/>
        <v>135</v>
      </c>
      <c r="G24" s="385" t="s">
        <v>57</v>
      </c>
    </row>
    <row r="25" ht="14.85" customHeight="1" spans="1:7">
      <c r="A25" s="388" t="s">
        <v>58</v>
      </c>
      <c r="B25" s="383">
        <v>120</v>
      </c>
      <c r="C25" s="383">
        <v>140</v>
      </c>
      <c r="D25" s="384">
        <f t="shared" si="0"/>
        <v>16.6666666666667</v>
      </c>
      <c r="E25" s="385">
        <v>2010350</v>
      </c>
      <c r="F25" s="386">
        <f t="shared" si="1"/>
        <v>140</v>
      </c>
      <c r="G25" s="385" t="s">
        <v>58</v>
      </c>
    </row>
    <row r="26" ht="14.85" customHeight="1" spans="1:7">
      <c r="A26" s="388" t="s">
        <v>59</v>
      </c>
      <c r="B26" s="383">
        <v>192</v>
      </c>
      <c r="C26" s="383">
        <v>221</v>
      </c>
      <c r="D26" s="384">
        <f t="shared" si="0"/>
        <v>15.1041666666667</v>
      </c>
      <c r="E26" s="385">
        <v>2010399</v>
      </c>
      <c r="F26" s="386">
        <f t="shared" si="1"/>
        <v>221</v>
      </c>
      <c r="G26" s="385" t="s">
        <v>59</v>
      </c>
    </row>
    <row r="27" ht="14.85" customHeight="1" spans="1:7">
      <c r="A27" s="387" t="s">
        <v>60</v>
      </c>
      <c r="B27" s="383">
        <v>440</v>
      </c>
      <c r="C27" s="383">
        <v>354</v>
      </c>
      <c r="D27" s="384">
        <f t="shared" si="0"/>
        <v>-19.5454545454545</v>
      </c>
      <c r="E27" s="385">
        <v>20104</v>
      </c>
      <c r="F27" s="386">
        <f t="shared" si="1"/>
        <v>354</v>
      </c>
      <c r="G27" s="385" t="s">
        <v>60</v>
      </c>
    </row>
    <row r="28" ht="14.85" customHeight="1" spans="1:7">
      <c r="A28" s="387" t="s">
        <v>46</v>
      </c>
      <c r="B28" s="383">
        <v>320</v>
      </c>
      <c r="C28" s="383">
        <v>236</v>
      </c>
      <c r="D28" s="384">
        <f t="shared" si="0"/>
        <v>-26.25</v>
      </c>
      <c r="E28" s="385">
        <v>2010401</v>
      </c>
      <c r="F28" s="386">
        <f t="shared" si="1"/>
        <v>236</v>
      </c>
      <c r="G28" s="385" t="s">
        <v>46</v>
      </c>
    </row>
    <row r="29" ht="14.85" customHeight="1" spans="1:7">
      <c r="A29" s="387" t="s">
        <v>322</v>
      </c>
      <c r="B29" s="383"/>
      <c r="C29" s="383"/>
      <c r="D29" s="384"/>
      <c r="E29" s="385">
        <v>2010408</v>
      </c>
      <c r="F29" s="386">
        <f t="shared" si="1"/>
        <v>0</v>
      </c>
      <c r="G29" s="385" t="s">
        <v>322</v>
      </c>
    </row>
    <row r="30" ht="14.85" customHeight="1" spans="1:7">
      <c r="A30" s="388" t="s">
        <v>61</v>
      </c>
      <c r="B30" s="383">
        <v>120</v>
      </c>
      <c r="C30" s="383">
        <v>118</v>
      </c>
      <c r="D30" s="384">
        <f t="shared" si="0"/>
        <v>-1.66666666666667</v>
      </c>
      <c r="E30" s="385">
        <v>2010499</v>
      </c>
      <c r="F30" s="386">
        <f t="shared" si="1"/>
        <v>118</v>
      </c>
      <c r="G30" s="385" t="s">
        <v>61</v>
      </c>
    </row>
    <row r="31" ht="14.85" customHeight="1" spans="1:7">
      <c r="A31" s="388" t="s">
        <v>62</v>
      </c>
      <c r="B31" s="383">
        <v>305</v>
      </c>
      <c r="C31" s="383">
        <v>307</v>
      </c>
      <c r="D31" s="384">
        <f t="shared" si="0"/>
        <v>0.655737704918033</v>
      </c>
      <c r="E31" s="385">
        <v>20105</v>
      </c>
      <c r="F31" s="386">
        <f t="shared" si="1"/>
        <v>307</v>
      </c>
      <c r="G31" s="385" t="s">
        <v>62</v>
      </c>
    </row>
    <row r="32" ht="14.85" customHeight="1" spans="1:7">
      <c r="A32" s="388" t="s">
        <v>46</v>
      </c>
      <c r="B32" s="383">
        <v>188</v>
      </c>
      <c r="C32" s="383">
        <v>183</v>
      </c>
      <c r="D32" s="384">
        <f t="shared" si="0"/>
        <v>-2.65957446808511</v>
      </c>
      <c r="E32" s="385">
        <v>2010501</v>
      </c>
      <c r="F32" s="386">
        <f t="shared" si="1"/>
        <v>183</v>
      </c>
      <c r="G32" s="385" t="s">
        <v>46</v>
      </c>
    </row>
    <row r="33" ht="14.85" customHeight="1" spans="1:7">
      <c r="A33" s="382" t="s">
        <v>47</v>
      </c>
      <c r="B33" s="383">
        <v>6</v>
      </c>
      <c r="C33" s="383">
        <v>6</v>
      </c>
      <c r="D33" s="384">
        <f t="shared" si="0"/>
        <v>0</v>
      </c>
      <c r="E33" s="385">
        <v>2010502</v>
      </c>
      <c r="F33" s="386">
        <f t="shared" si="1"/>
        <v>6</v>
      </c>
      <c r="G33" s="385" t="s">
        <v>47</v>
      </c>
    </row>
    <row r="34" ht="14.85" customHeight="1" spans="1:7">
      <c r="A34" s="387" t="s">
        <v>63</v>
      </c>
      <c r="B34" s="383">
        <v>17</v>
      </c>
      <c r="C34" s="383">
        <v>10</v>
      </c>
      <c r="D34" s="384">
        <f t="shared" si="0"/>
        <v>-41.1764705882353</v>
      </c>
      <c r="E34" s="385">
        <v>2010505</v>
      </c>
      <c r="F34" s="386">
        <f t="shared" si="1"/>
        <v>10</v>
      </c>
      <c r="G34" s="385" t="s">
        <v>63</v>
      </c>
    </row>
    <row r="35" ht="14.85" customHeight="1" spans="1:7">
      <c r="A35" s="388" t="s">
        <v>64</v>
      </c>
      <c r="B35" s="383"/>
      <c r="C35" s="383">
        <v>7</v>
      </c>
      <c r="D35" s="384"/>
      <c r="E35" s="385">
        <v>2010508</v>
      </c>
      <c r="F35" s="386">
        <f t="shared" si="1"/>
        <v>7</v>
      </c>
      <c r="G35" s="385" t="s">
        <v>64</v>
      </c>
    </row>
    <row r="36" ht="14.85" customHeight="1" spans="1:7">
      <c r="A36" s="387" t="s">
        <v>58</v>
      </c>
      <c r="B36" s="383">
        <v>94</v>
      </c>
      <c r="C36" s="383">
        <v>101</v>
      </c>
      <c r="D36" s="384">
        <f t="shared" si="0"/>
        <v>7.4468085106383</v>
      </c>
      <c r="E36" s="385">
        <v>2010550</v>
      </c>
      <c r="F36" s="386">
        <f t="shared" si="1"/>
        <v>101</v>
      </c>
      <c r="G36" s="385" t="s">
        <v>58</v>
      </c>
    </row>
    <row r="37" ht="14.85" customHeight="1" spans="1:7">
      <c r="A37" s="389" t="s">
        <v>65</v>
      </c>
      <c r="B37" s="383">
        <v>1805</v>
      </c>
      <c r="C37" s="383">
        <v>1605</v>
      </c>
      <c r="D37" s="384">
        <f t="shared" si="0"/>
        <v>-11.0803324099723</v>
      </c>
      <c r="E37" s="385">
        <v>20106</v>
      </c>
      <c r="F37" s="386">
        <f t="shared" si="1"/>
        <v>1605</v>
      </c>
      <c r="G37" s="385" t="s">
        <v>65</v>
      </c>
    </row>
    <row r="38" ht="14.85" customHeight="1" spans="1:7">
      <c r="A38" s="388" t="s">
        <v>46</v>
      </c>
      <c r="B38" s="383">
        <v>479</v>
      </c>
      <c r="C38" s="383">
        <v>440</v>
      </c>
      <c r="D38" s="384">
        <f t="shared" si="0"/>
        <v>-8.1419624217119</v>
      </c>
      <c r="E38" s="385">
        <v>2010601</v>
      </c>
      <c r="F38" s="386">
        <f t="shared" si="1"/>
        <v>440</v>
      </c>
      <c r="G38" s="385" t="s">
        <v>46</v>
      </c>
    </row>
    <row r="39" ht="14.85" customHeight="1" spans="1:7">
      <c r="A39" s="382" t="s">
        <v>47</v>
      </c>
      <c r="B39" s="383">
        <v>88</v>
      </c>
      <c r="C39" s="383">
        <v>205</v>
      </c>
      <c r="D39" s="384">
        <f t="shared" si="0"/>
        <v>132.954545454545</v>
      </c>
      <c r="E39" s="385">
        <v>2010602</v>
      </c>
      <c r="F39" s="386">
        <f t="shared" si="1"/>
        <v>205</v>
      </c>
      <c r="G39" s="385" t="s">
        <v>47</v>
      </c>
    </row>
    <row r="40" ht="14.85" customHeight="1" spans="1:7">
      <c r="A40" s="382" t="s">
        <v>66</v>
      </c>
      <c r="B40" s="383">
        <v>35</v>
      </c>
      <c r="C40" s="383">
        <v>10</v>
      </c>
      <c r="D40" s="384">
        <f t="shared" si="0"/>
        <v>-71.4285714285714</v>
      </c>
      <c r="E40" s="385">
        <v>2010605</v>
      </c>
      <c r="F40" s="386">
        <f t="shared" si="1"/>
        <v>10</v>
      </c>
      <c r="G40" s="385" t="s">
        <v>66</v>
      </c>
    </row>
    <row r="41" ht="14.85" customHeight="1" spans="1:7">
      <c r="A41" s="387" t="s">
        <v>67</v>
      </c>
      <c r="B41" s="383">
        <v>30</v>
      </c>
      <c r="C41" s="383">
        <v>25</v>
      </c>
      <c r="D41" s="384">
        <f t="shared" si="0"/>
        <v>-16.6666666666667</v>
      </c>
      <c r="E41" s="385">
        <v>2010607</v>
      </c>
      <c r="F41" s="386">
        <f t="shared" si="1"/>
        <v>25</v>
      </c>
      <c r="G41" s="385" t="s">
        <v>67</v>
      </c>
    </row>
    <row r="42" ht="14.85" customHeight="1" spans="1:7">
      <c r="A42" s="388" t="s">
        <v>58</v>
      </c>
      <c r="B42" s="383">
        <v>1096</v>
      </c>
      <c r="C42" s="383">
        <v>925</v>
      </c>
      <c r="D42" s="384">
        <f t="shared" si="0"/>
        <v>-15.6021897810219</v>
      </c>
      <c r="E42" s="385">
        <v>2010650</v>
      </c>
      <c r="F42" s="386">
        <f t="shared" si="1"/>
        <v>925</v>
      </c>
      <c r="G42" s="385" t="s">
        <v>58</v>
      </c>
    </row>
    <row r="43" ht="14.85" customHeight="1" spans="1:7">
      <c r="A43" s="388" t="s">
        <v>68</v>
      </c>
      <c r="B43" s="383">
        <v>77</v>
      </c>
      <c r="C43" s="383"/>
      <c r="D43" s="384">
        <f t="shared" si="0"/>
        <v>-100</v>
      </c>
      <c r="E43" s="385">
        <v>2010699</v>
      </c>
      <c r="F43" s="386">
        <f t="shared" si="1"/>
        <v>0</v>
      </c>
      <c r="G43" s="385" t="s">
        <v>68</v>
      </c>
    </row>
    <row r="44" ht="14.85" customHeight="1" spans="1:7">
      <c r="A44" s="387" t="s">
        <v>69</v>
      </c>
      <c r="B44" s="383"/>
      <c r="C44" s="383">
        <v>63</v>
      </c>
      <c r="D44" s="384"/>
      <c r="E44" s="385">
        <v>20107</v>
      </c>
      <c r="F44" s="386">
        <f t="shared" si="1"/>
        <v>63</v>
      </c>
      <c r="G44" s="385" t="s">
        <v>69</v>
      </c>
    </row>
    <row r="45" ht="14.85" customHeight="1" spans="1:7">
      <c r="A45" s="387" t="s">
        <v>47</v>
      </c>
      <c r="B45" s="383"/>
      <c r="C45" s="383">
        <v>63</v>
      </c>
      <c r="D45" s="384"/>
      <c r="E45" s="385">
        <v>2010702</v>
      </c>
      <c r="F45" s="386">
        <f t="shared" si="1"/>
        <v>63</v>
      </c>
      <c r="G45" s="385" t="s">
        <v>47</v>
      </c>
    </row>
    <row r="46" ht="14.85" customHeight="1" spans="1:7">
      <c r="A46" s="388" t="s">
        <v>70</v>
      </c>
      <c r="B46" s="383">
        <v>234</v>
      </c>
      <c r="C46" s="383">
        <v>233</v>
      </c>
      <c r="D46" s="384">
        <f t="shared" si="0"/>
        <v>-0.427350427350427</v>
      </c>
      <c r="E46" s="385">
        <v>20108</v>
      </c>
      <c r="F46" s="386">
        <f t="shared" si="1"/>
        <v>233</v>
      </c>
      <c r="G46" s="385" t="s">
        <v>70</v>
      </c>
    </row>
    <row r="47" ht="14.85" customHeight="1" spans="1:7">
      <c r="A47" s="387" t="s">
        <v>46</v>
      </c>
      <c r="B47" s="383">
        <v>155</v>
      </c>
      <c r="C47" s="383">
        <v>150</v>
      </c>
      <c r="D47" s="384">
        <f t="shared" si="0"/>
        <v>-3.2258064516129</v>
      </c>
      <c r="E47" s="385">
        <v>2010801</v>
      </c>
      <c r="F47" s="386">
        <f t="shared" si="1"/>
        <v>150</v>
      </c>
      <c r="G47" s="385" t="s">
        <v>46</v>
      </c>
    </row>
    <row r="48" ht="14.85" customHeight="1" spans="1:7">
      <c r="A48" s="390" t="s">
        <v>71</v>
      </c>
      <c r="B48" s="383">
        <v>5</v>
      </c>
      <c r="C48" s="383">
        <v>12</v>
      </c>
      <c r="D48" s="384">
        <f t="shared" si="0"/>
        <v>140</v>
      </c>
      <c r="E48" s="385">
        <v>2010804</v>
      </c>
      <c r="F48" s="386">
        <f t="shared" si="1"/>
        <v>12</v>
      </c>
      <c r="G48" s="385" t="s">
        <v>71</v>
      </c>
    </row>
    <row r="49" ht="14.85" customHeight="1" spans="1:7">
      <c r="A49" s="388" t="s">
        <v>58</v>
      </c>
      <c r="B49" s="383">
        <v>74</v>
      </c>
      <c r="C49" s="383">
        <v>71</v>
      </c>
      <c r="D49" s="384">
        <f t="shared" si="0"/>
        <v>-4.05405405405405</v>
      </c>
      <c r="E49" s="385">
        <v>2010850</v>
      </c>
      <c r="F49" s="386">
        <f t="shared" si="1"/>
        <v>71</v>
      </c>
      <c r="G49" s="385" t="s">
        <v>58</v>
      </c>
    </row>
    <row r="50" ht="14.85" customHeight="1" spans="1:7">
      <c r="A50" s="388" t="s">
        <v>72</v>
      </c>
      <c r="B50" s="383">
        <v>744</v>
      </c>
      <c r="C50" s="383">
        <v>812</v>
      </c>
      <c r="D50" s="384">
        <f t="shared" si="0"/>
        <v>9.13978494623656</v>
      </c>
      <c r="E50" s="385">
        <v>20110</v>
      </c>
      <c r="F50" s="386">
        <f t="shared" si="1"/>
        <v>812</v>
      </c>
      <c r="G50" s="385" t="s">
        <v>72</v>
      </c>
    </row>
    <row r="51" ht="14.85" customHeight="1" spans="1:7">
      <c r="A51" s="388" t="s">
        <v>46</v>
      </c>
      <c r="B51" s="383">
        <v>233</v>
      </c>
      <c r="C51" s="383">
        <v>228</v>
      </c>
      <c r="D51" s="384">
        <f t="shared" si="0"/>
        <v>-2.14592274678112</v>
      </c>
      <c r="E51" s="385">
        <v>2011001</v>
      </c>
      <c r="F51" s="386">
        <f t="shared" si="1"/>
        <v>228</v>
      </c>
      <c r="G51" s="385" t="s">
        <v>46</v>
      </c>
    </row>
    <row r="52" ht="14.85" customHeight="1" spans="1:7">
      <c r="A52" s="387" t="s">
        <v>47</v>
      </c>
      <c r="B52" s="383">
        <v>13</v>
      </c>
      <c r="C52" s="383">
        <v>47</v>
      </c>
      <c r="D52" s="384">
        <f t="shared" si="0"/>
        <v>261.538461538462</v>
      </c>
      <c r="E52" s="385">
        <v>2011002</v>
      </c>
      <c r="F52" s="386">
        <f t="shared" si="1"/>
        <v>47</v>
      </c>
      <c r="G52" s="385" t="s">
        <v>47</v>
      </c>
    </row>
    <row r="53" ht="14.85" customHeight="1" spans="1:7">
      <c r="A53" s="390" t="s">
        <v>58</v>
      </c>
      <c r="B53" s="383">
        <v>475</v>
      </c>
      <c r="C53" s="383">
        <v>537</v>
      </c>
      <c r="D53" s="384">
        <f t="shared" si="0"/>
        <v>13.0526315789474</v>
      </c>
      <c r="E53" s="385">
        <v>2011050</v>
      </c>
      <c r="F53" s="386">
        <f t="shared" si="1"/>
        <v>537</v>
      </c>
      <c r="G53" s="385" t="s">
        <v>58</v>
      </c>
    </row>
    <row r="54" ht="14.85" customHeight="1" spans="1:7">
      <c r="A54" s="388" t="s">
        <v>73</v>
      </c>
      <c r="B54" s="383">
        <v>23</v>
      </c>
      <c r="C54" s="383"/>
      <c r="D54" s="384">
        <f t="shared" si="0"/>
        <v>-100</v>
      </c>
      <c r="E54" s="385">
        <v>2011099</v>
      </c>
      <c r="F54" s="386">
        <f t="shared" si="1"/>
        <v>0</v>
      </c>
      <c r="G54" s="385" t="s">
        <v>73</v>
      </c>
    </row>
    <row r="55" ht="14.85" customHeight="1" spans="1:7">
      <c r="A55" s="391" t="s">
        <v>74</v>
      </c>
      <c r="B55" s="383">
        <v>617</v>
      </c>
      <c r="C55" s="383">
        <v>1133</v>
      </c>
      <c r="D55" s="384">
        <f t="shared" si="0"/>
        <v>83.6304700162075</v>
      </c>
      <c r="E55" s="385">
        <v>20111</v>
      </c>
      <c r="F55" s="386">
        <f t="shared" si="1"/>
        <v>1133</v>
      </c>
      <c r="G55" s="385" t="s">
        <v>74</v>
      </c>
    </row>
    <row r="56" ht="14.85" customHeight="1" spans="1:7">
      <c r="A56" s="387" t="s">
        <v>46</v>
      </c>
      <c r="B56" s="383">
        <v>495</v>
      </c>
      <c r="C56" s="383">
        <v>678</v>
      </c>
      <c r="D56" s="384">
        <f t="shared" si="0"/>
        <v>36.969696969697</v>
      </c>
      <c r="E56" s="385">
        <v>2011101</v>
      </c>
      <c r="F56" s="386">
        <f t="shared" si="1"/>
        <v>678</v>
      </c>
      <c r="G56" s="385" t="s">
        <v>46</v>
      </c>
    </row>
    <row r="57" ht="14.85" customHeight="1" spans="1:7">
      <c r="A57" s="387" t="s">
        <v>47</v>
      </c>
      <c r="B57" s="383">
        <v>100</v>
      </c>
      <c r="C57" s="383">
        <v>455</v>
      </c>
      <c r="D57" s="384">
        <f t="shared" si="0"/>
        <v>355</v>
      </c>
      <c r="E57" s="385">
        <v>2011102</v>
      </c>
      <c r="F57" s="386">
        <f t="shared" si="1"/>
        <v>455</v>
      </c>
      <c r="G57" s="385" t="s">
        <v>47</v>
      </c>
    </row>
    <row r="58" ht="14.85" customHeight="1" spans="1:7">
      <c r="A58" s="387" t="s">
        <v>48</v>
      </c>
      <c r="B58" s="383">
        <v>22</v>
      </c>
      <c r="C58" s="383"/>
      <c r="D58" s="384">
        <f t="shared" si="0"/>
        <v>-100</v>
      </c>
      <c r="E58" s="385">
        <v>2011103</v>
      </c>
      <c r="F58" s="386">
        <f t="shared" si="1"/>
        <v>0</v>
      </c>
      <c r="G58" s="385" t="s">
        <v>48</v>
      </c>
    </row>
    <row r="59" ht="14.85" customHeight="1" spans="1:7">
      <c r="A59" s="382" t="s">
        <v>75</v>
      </c>
      <c r="B59" s="383">
        <v>317</v>
      </c>
      <c r="C59" s="383">
        <v>324</v>
      </c>
      <c r="D59" s="384">
        <f t="shared" si="0"/>
        <v>2.20820189274448</v>
      </c>
      <c r="E59" s="385">
        <v>20113</v>
      </c>
      <c r="F59" s="386">
        <f t="shared" si="1"/>
        <v>324</v>
      </c>
      <c r="G59" s="385" t="s">
        <v>75</v>
      </c>
    </row>
    <row r="60" ht="14.85" customHeight="1" spans="1:7">
      <c r="A60" s="387" t="s">
        <v>46</v>
      </c>
      <c r="B60" s="383">
        <v>166</v>
      </c>
      <c r="C60" s="383">
        <v>183</v>
      </c>
      <c r="D60" s="384">
        <f t="shared" si="0"/>
        <v>10.2409638554217</v>
      </c>
      <c r="E60" s="385">
        <v>2011301</v>
      </c>
      <c r="F60" s="386">
        <f t="shared" si="1"/>
        <v>183</v>
      </c>
      <c r="G60" s="385" t="s">
        <v>46</v>
      </c>
    </row>
    <row r="61" ht="14.85" customHeight="1" spans="1:7">
      <c r="A61" s="387" t="s">
        <v>58</v>
      </c>
      <c r="B61" s="383">
        <v>58</v>
      </c>
      <c r="C61" s="383">
        <v>62</v>
      </c>
      <c r="D61" s="384">
        <f t="shared" si="0"/>
        <v>6.89655172413793</v>
      </c>
      <c r="E61" s="385">
        <v>2011350</v>
      </c>
      <c r="F61" s="386">
        <f t="shared" si="1"/>
        <v>62</v>
      </c>
      <c r="G61" s="385" t="s">
        <v>58</v>
      </c>
    </row>
    <row r="62" ht="14.85" customHeight="1" spans="1:7">
      <c r="A62" s="388" t="s">
        <v>76</v>
      </c>
      <c r="B62" s="383">
        <v>93</v>
      </c>
      <c r="C62" s="383">
        <v>79</v>
      </c>
      <c r="D62" s="384">
        <f t="shared" si="0"/>
        <v>-15.0537634408602</v>
      </c>
      <c r="E62" s="385">
        <v>2011399</v>
      </c>
      <c r="F62" s="386">
        <f t="shared" si="1"/>
        <v>79</v>
      </c>
      <c r="G62" s="385" t="s">
        <v>76</v>
      </c>
    </row>
    <row r="63" ht="14.85" customHeight="1" spans="1:7">
      <c r="A63" s="387" t="s">
        <v>77</v>
      </c>
      <c r="B63" s="383">
        <v>38</v>
      </c>
      <c r="C63" s="383">
        <v>47</v>
      </c>
      <c r="D63" s="384">
        <f t="shared" si="0"/>
        <v>23.6842105263158</v>
      </c>
      <c r="E63" s="385">
        <v>20123</v>
      </c>
      <c r="F63" s="386">
        <f t="shared" si="1"/>
        <v>47</v>
      </c>
      <c r="G63" s="385" t="s">
        <v>77</v>
      </c>
    </row>
    <row r="64" ht="14.85" customHeight="1" spans="1:7">
      <c r="A64" s="387" t="s">
        <v>46</v>
      </c>
      <c r="B64" s="383">
        <v>21</v>
      </c>
      <c r="C64" s="383">
        <v>21</v>
      </c>
      <c r="D64" s="384">
        <f t="shared" si="0"/>
        <v>0</v>
      </c>
      <c r="E64" s="385">
        <v>2012301</v>
      </c>
      <c r="F64" s="386">
        <f t="shared" si="1"/>
        <v>21</v>
      </c>
      <c r="G64" s="385" t="s">
        <v>46</v>
      </c>
    </row>
    <row r="65" ht="14.85" customHeight="1" spans="1:7">
      <c r="A65" s="387" t="s">
        <v>47</v>
      </c>
      <c r="B65" s="383"/>
      <c r="C65" s="383">
        <v>5</v>
      </c>
      <c r="D65" s="384"/>
      <c r="E65" s="385">
        <v>2012302</v>
      </c>
      <c r="F65" s="386">
        <f t="shared" si="1"/>
        <v>5</v>
      </c>
      <c r="G65" s="385" t="s">
        <v>47</v>
      </c>
    </row>
    <row r="66" ht="14.85" customHeight="1" spans="1:7">
      <c r="A66" s="388" t="s">
        <v>78</v>
      </c>
      <c r="B66" s="383">
        <v>17</v>
      </c>
      <c r="C66" s="383">
        <v>16</v>
      </c>
      <c r="D66" s="384">
        <f t="shared" ref="D66:D129" si="2">(C66-B66)/B66*100</f>
        <v>-5.88235294117647</v>
      </c>
      <c r="E66" s="385">
        <v>2012304</v>
      </c>
      <c r="F66" s="386">
        <f t="shared" si="1"/>
        <v>16</v>
      </c>
      <c r="G66" s="385" t="s">
        <v>78</v>
      </c>
    </row>
    <row r="67" ht="14.85" customHeight="1" spans="1:7">
      <c r="A67" s="382" t="s">
        <v>79</v>
      </c>
      <c r="B67" s="383"/>
      <c r="C67" s="383">
        <v>5</v>
      </c>
      <c r="D67" s="384"/>
      <c r="E67" s="385">
        <v>2012399</v>
      </c>
      <c r="F67" s="386">
        <f t="shared" si="1"/>
        <v>5</v>
      </c>
      <c r="G67" s="385" t="s">
        <v>79</v>
      </c>
    </row>
    <row r="68" ht="14.85" customHeight="1" spans="1:7">
      <c r="A68" s="388" t="s">
        <v>80</v>
      </c>
      <c r="B68" s="383">
        <v>179</v>
      </c>
      <c r="C68" s="383">
        <v>144</v>
      </c>
      <c r="D68" s="384">
        <f t="shared" si="2"/>
        <v>-19.5530726256983</v>
      </c>
      <c r="E68" s="385">
        <v>20126</v>
      </c>
      <c r="F68" s="386">
        <f t="shared" si="1"/>
        <v>144</v>
      </c>
      <c r="G68" s="385" t="s">
        <v>80</v>
      </c>
    </row>
    <row r="69" ht="14.85" customHeight="1" spans="1:7">
      <c r="A69" s="388" t="s">
        <v>46</v>
      </c>
      <c r="B69" s="383">
        <v>179</v>
      </c>
      <c r="C69" s="383">
        <v>144</v>
      </c>
      <c r="D69" s="384">
        <f t="shared" si="2"/>
        <v>-19.5530726256983</v>
      </c>
      <c r="E69" s="385">
        <v>2012601</v>
      </c>
      <c r="F69" s="386">
        <f t="shared" ref="F69:F132" si="3">SUM(C69)</f>
        <v>144</v>
      </c>
      <c r="G69" s="385" t="s">
        <v>46</v>
      </c>
    </row>
    <row r="70" ht="14.85" customHeight="1" spans="1:7">
      <c r="A70" s="388" t="s">
        <v>81</v>
      </c>
      <c r="B70" s="383">
        <v>72</v>
      </c>
      <c r="C70" s="383">
        <v>68</v>
      </c>
      <c r="D70" s="384">
        <f t="shared" si="2"/>
        <v>-5.55555555555556</v>
      </c>
      <c r="E70" s="385">
        <v>20128</v>
      </c>
      <c r="F70" s="386">
        <f t="shared" si="3"/>
        <v>68</v>
      </c>
      <c r="G70" s="385" t="s">
        <v>81</v>
      </c>
    </row>
    <row r="71" ht="14.85" customHeight="1" spans="1:7">
      <c r="A71" s="388" t="s">
        <v>46</v>
      </c>
      <c r="B71" s="383">
        <v>46</v>
      </c>
      <c r="C71" s="383">
        <v>47</v>
      </c>
      <c r="D71" s="384">
        <f t="shared" si="2"/>
        <v>2.17391304347826</v>
      </c>
      <c r="E71" s="385">
        <v>2012801</v>
      </c>
      <c r="F71" s="386">
        <f t="shared" si="3"/>
        <v>47</v>
      </c>
      <c r="G71" s="385" t="s">
        <v>46</v>
      </c>
    </row>
    <row r="72" ht="14.85" customHeight="1" spans="1:7">
      <c r="A72" s="388" t="s">
        <v>47</v>
      </c>
      <c r="B72" s="383">
        <v>46</v>
      </c>
      <c r="C72" s="383">
        <v>21</v>
      </c>
      <c r="D72" s="384">
        <f t="shared" si="2"/>
        <v>-54.3478260869565</v>
      </c>
      <c r="E72" s="385">
        <v>2012802</v>
      </c>
      <c r="F72" s="386">
        <f t="shared" si="3"/>
        <v>21</v>
      </c>
      <c r="G72" s="385" t="s">
        <v>47</v>
      </c>
    </row>
    <row r="73" ht="14.85" customHeight="1" spans="1:7">
      <c r="A73" s="388" t="s">
        <v>82</v>
      </c>
      <c r="B73" s="383">
        <v>232</v>
      </c>
      <c r="C73" s="383">
        <v>59</v>
      </c>
      <c r="D73" s="384">
        <f t="shared" si="2"/>
        <v>-74.5689655172414</v>
      </c>
      <c r="E73" s="385">
        <v>20129</v>
      </c>
      <c r="F73" s="386">
        <f t="shared" si="3"/>
        <v>59</v>
      </c>
      <c r="G73" s="385" t="s">
        <v>82</v>
      </c>
    </row>
    <row r="74" ht="14.85" customHeight="1" spans="1:7">
      <c r="A74" s="388" t="s">
        <v>46</v>
      </c>
      <c r="B74" s="383">
        <v>222</v>
      </c>
      <c r="C74" s="383">
        <v>45</v>
      </c>
      <c r="D74" s="384">
        <f t="shared" si="2"/>
        <v>-79.7297297297297</v>
      </c>
      <c r="E74" s="385">
        <v>2012901</v>
      </c>
      <c r="F74" s="386">
        <f t="shared" si="3"/>
        <v>45</v>
      </c>
      <c r="G74" s="385" t="s">
        <v>46</v>
      </c>
    </row>
    <row r="75" ht="14.85" customHeight="1" spans="1:7">
      <c r="A75" s="388" t="s">
        <v>47</v>
      </c>
      <c r="B75" s="383">
        <v>10</v>
      </c>
      <c r="C75" s="383">
        <v>14</v>
      </c>
      <c r="D75" s="384">
        <f t="shared" si="2"/>
        <v>40</v>
      </c>
      <c r="E75" s="385">
        <v>2012902</v>
      </c>
      <c r="F75" s="386">
        <f t="shared" si="3"/>
        <v>14</v>
      </c>
      <c r="G75" s="385" t="s">
        <v>47</v>
      </c>
    </row>
    <row r="76" ht="14.85" customHeight="1" spans="1:7">
      <c r="A76" s="388" t="s">
        <v>83</v>
      </c>
      <c r="B76" s="383">
        <v>1188</v>
      </c>
      <c r="C76" s="383">
        <v>1121</v>
      </c>
      <c r="D76" s="384">
        <f t="shared" si="2"/>
        <v>-5.63973063973064</v>
      </c>
      <c r="E76" s="385">
        <v>20131</v>
      </c>
      <c r="F76" s="386">
        <f t="shared" si="3"/>
        <v>1121</v>
      </c>
      <c r="G76" s="385" t="s">
        <v>83</v>
      </c>
    </row>
    <row r="77" ht="14.85" customHeight="1" spans="1:7">
      <c r="A77" s="388" t="s">
        <v>46</v>
      </c>
      <c r="B77" s="383">
        <v>565</v>
      </c>
      <c r="C77" s="383">
        <v>523</v>
      </c>
      <c r="D77" s="384">
        <f t="shared" si="2"/>
        <v>-7.43362831858407</v>
      </c>
      <c r="E77" s="385">
        <v>2013101</v>
      </c>
      <c r="F77" s="386">
        <f t="shared" si="3"/>
        <v>523</v>
      </c>
      <c r="G77" s="385" t="s">
        <v>46</v>
      </c>
    </row>
    <row r="78" ht="14.85" customHeight="1" spans="1:7">
      <c r="A78" s="387" t="s">
        <v>47</v>
      </c>
      <c r="B78" s="383">
        <v>455</v>
      </c>
      <c r="C78" s="383">
        <v>412</v>
      </c>
      <c r="D78" s="384">
        <f t="shared" si="2"/>
        <v>-9.45054945054945</v>
      </c>
      <c r="E78" s="385">
        <v>2013102</v>
      </c>
      <c r="F78" s="386">
        <f t="shared" si="3"/>
        <v>412</v>
      </c>
      <c r="G78" s="385" t="s">
        <v>47</v>
      </c>
    </row>
    <row r="79" ht="14.85" customHeight="1" spans="1:7">
      <c r="A79" s="387" t="s">
        <v>48</v>
      </c>
      <c r="B79" s="383">
        <v>168</v>
      </c>
      <c r="C79" s="383"/>
      <c r="D79" s="384">
        <f t="shared" si="2"/>
        <v>-100</v>
      </c>
      <c r="E79" s="385">
        <v>2013103</v>
      </c>
      <c r="F79" s="386">
        <f t="shared" si="3"/>
        <v>0</v>
      </c>
      <c r="G79" s="385" t="s">
        <v>48</v>
      </c>
    </row>
    <row r="80" ht="14.85" customHeight="1" spans="1:7">
      <c r="A80" s="388" t="s">
        <v>58</v>
      </c>
      <c r="B80" s="383"/>
      <c r="C80" s="383">
        <v>186</v>
      </c>
      <c r="D80" s="384"/>
      <c r="E80" s="385">
        <v>2013150</v>
      </c>
      <c r="F80" s="386">
        <f t="shared" si="3"/>
        <v>186</v>
      </c>
      <c r="G80" s="385" t="s">
        <v>58</v>
      </c>
    </row>
    <row r="81" ht="14.85" customHeight="1" spans="1:7">
      <c r="A81" s="388" t="s">
        <v>84</v>
      </c>
      <c r="B81" s="393">
        <v>222</v>
      </c>
      <c r="C81" s="393">
        <v>1407</v>
      </c>
      <c r="D81" s="384">
        <f t="shared" si="2"/>
        <v>533.783783783784</v>
      </c>
      <c r="E81" s="385">
        <v>20132</v>
      </c>
      <c r="F81" s="386">
        <f t="shared" si="3"/>
        <v>1407</v>
      </c>
      <c r="G81" s="385" t="s">
        <v>84</v>
      </c>
    </row>
    <row r="82" ht="14.85" customHeight="1" spans="1:7">
      <c r="A82" s="387" t="s">
        <v>46</v>
      </c>
      <c r="B82" s="383">
        <v>149</v>
      </c>
      <c r="C82" s="383">
        <v>156</v>
      </c>
      <c r="D82" s="384">
        <f t="shared" si="2"/>
        <v>4.69798657718121</v>
      </c>
      <c r="E82" s="385">
        <v>2013201</v>
      </c>
      <c r="F82" s="386">
        <f t="shared" si="3"/>
        <v>156</v>
      </c>
      <c r="G82" s="385" t="s">
        <v>46</v>
      </c>
    </row>
    <row r="83" ht="14.85" customHeight="1" spans="1:7">
      <c r="A83" s="387" t="s">
        <v>47</v>
      </c>
      <c r="B83" s="383">
        <v>35</v>
      </c>
      <c r="C83" s="383">
        <v>70</v>
      </c>
      <c r="D83" s="384">
        <f t="shared" si="2"/>
        <v>100</v>
      </c>
      <c r="E83" s="385">
        <v>2013202</v>
      </c>
      <c r="F83" s="386">
        <f t="shared" si="3"/>
        <v>70</v>
      </c>
      <c r="G83" s="385" t="s">
        <v>47</v>
      </c>
    </row>
    <row r="84" ht="14.85" customHeight="1" spans="1:7">
      <c r="A84" s="387" t="s">
        <v>58</v>
      </c>
      <c r="B84" s="383">
        <v>14</v>
      </c>
      <c r="C84" s="383">
        <v>16</v>
      </c>
      <c r="D84" s="384">
        <f t="shared" si="2"/>
        <v>14.2857142857143</v>
      </c>
      <c r="E84" s="385">
        <v>2013250</v>
      </c>
      <c r="F84" s="386">
        <f t="shared" si="3"/>
        <v>16</v>
      </c>
      <c r="G84" s="385" t="s">
        <v>58</v>
      </c>
    </row>
    <row r="85" ht="14.85" customHeight="1" spans="1:7">
      <c r="A85" s="388" t="s">
        <v>85</v>
      </c>
      <c r="B85" s="383">
        <v>24</v>
      </c>
      <c r="C85" s="383">
        <v>1165</v>
      </c>
      <c r="D85" s="384">
        <f t="shared" si="2"/>
        <v>4754.16666666667</v>
      </c>
      <c r="E85" s="385">
        <v>2013299</v>
      </c>
      <c r="F85" s="386">
        <f t="shared" si="3"/>
        <v>1165</v>
      </c>
      <c r="G85" s="385" t="s">
        <v>85</v>
      </c>
    </row>
    <row r="86" ht="14.85" customHeight="1" spans="1:7">
      <c r="A86" s="388" t="s">
        <v>86</v>
      </c>
      <c r="B86" s="393">
        <v>173</v>
      </c>
      <c r="C86" s="393">
        <v>183</v>
      </c>
      <c r="D86" s="384">
        <f t="shared" si="2"/>
        <v>5.78034682080925</v>
      </c>
      <c r="E86" s="385">
        <v>20133</v>
      </c>
      <c r="F86" s="386">
        <f t="shared" si="3"/>
        <v>183</v>
      </c>
      <c r="G86" s="385" t="s">
        <v>86</v>
      </c>
    </row>
    <row r="87" ht="14.85" customHeight="1" spans="1:7">
      <c r="A87" s="382" t="s">
        <v>46</v>
      </c>
      <c r="B87" s="383">
        <v>97</v>
      </c>
      <c r="C87" s="383">
        <v>106</v>
      </c>
      <c r="D87" s="384">
        <f t="shared" si="2"/>
        <v>9.27835051546392</v>
      </c>
      <c r="E87" s="385">
        <v>2013301</v>
      </c>
      <c r="F87" s="386">
        <f t="shared" si="3"/>
        <v>106</v>
      </c>
      <c r="G87" s="385" t="s">
        <v>46</v>
      </c>
    </row>
    <row r="88" ht="14.85" customHeight="1" spans="1:7">
      <c r="A88" s="387" t="s">
        <v>47</v>
      </c>
      <c r="B88" s="383">
        <v>32</v>
      </c>
      <c r="C88" s="383">
        <v>29</v>
      </c>
      <c r="D88" s="384">
        <f t="shared" si="2"/>
        <v>-9.375</v>
      </c>
      <c r="E88" s="385">
        <v>2013302</v>
      </c>
      <c r="F88" s="386">
        <f t="shared" si="3"/>
        <v>29</v>
      </c>
      <c r="G88" s="385" t="s">
        <v>47</v>
      </c>
    </row>
    <row r="89" ht="14.85" customHeight="1" spans="1:7">
      <c r="A89" s="387" t="s">
        <v>58</v>
      </c>
      <c r="B89" s="383">
        <v>44</v>
      </c>
      <c r="C89" s="383">
        <v>48</v>
      </c>
      <c r="D89" s="384">
        <f t="shared" si="2"/>
        <v>9.09090909090909</v>
      </c>
      <c r="E89" s="385">
        <v>2013350</v>
      </c>
      <c r="F89" s="386">
        <f t="shared" si="3"/>
        <v>48</v>
      </c>
      <c r="G89" s="385" t="s">
        <v>58</v>
      </c>
    </row>
    <row r="90" ht="14.85" customHeight="1" spans="1:7">
      <c r="A90" s="388" t="s">
        <v>87</v>
      </c>
      <c r="B90" s="383">
        <v>99</v>
      </c>
      <c r="C90" s="383">
        <v>102</v>
      </c>
      <c r="D90" s="384">
        <f t="shared" si="2"/>
        <v>3.03030303030303</v>
      </c>
      <c r="E90" s="385">
        <v>20134</v>
      </c>
      <c r="F90" s="386">
        <f t="shared" si="3"/>
        <v>102</v>
      </c>
      <c r="G90" s="385" t="s">
        <v>87</v>
      </c>
    </row>
    <row r="91" ht="14.85" customHeight="1" spans="1:7">
      <c r="A91" s="388" t="s">
        <v>46</v>
      </c>
      <c r="B91" s="383">
        <v>78</v>
      </c>
      <c r="C91" s="383">
        <v>74</v>
      </c>
      <c r="D91" s="384">
        <f t="shared" si="2"/>
        <v>-5.12820512820513</v>
      </c>
      <c r="E91" s="385">
        <v>2013401</v>
      </c>
      <c r="F91" s="386">
        <f t="shared" si="3"/>
        <v>74</v>
      </c>
      <c r="G91" s="385" t="s">
        <v>46</v>
      </c>
    </row>
    <row r="92" ht="14.85" customHeight="1" spans="1:7">
      <c r="A92" s="387" t="s">
        <v>47</v>
      </c>
      <c r="B92" s="383">
        <v>21</v>
      </c>
      <c r="C92" s="383">
        <v>28</v>
      </c>
      <c r="D92" s="384">
        <f t="shared" si="2"/>
        <v>33.3333333333333</v>
      </c>
      <c r="E92" s="385">
        <v>2013402</v>
      </c>
      <c r="F92" s="386">
        <f t="shared" si="3"/>
        <v>28</v>
      </c>
      <c r="G92" s="385" t="s">
        <v>47</v>
      </c>
    </row>
    <row r="93" ht="14.85" customHeight="1" spans="1:7">
      <c r="A93" s="388" t="s">
        <v>89</v>
      </c>
      <c r="B93" s="383">
        <v>216</v>
      </c>
      <c r="C93" s="383">
        <v>106</v>
      </c>
      <c r="D93" s="384">
        <f t="shared" si="2"/>
        <v>-50.9259259259259</v>
      </c>
      <c r="E93" s="385">
        <v>20136</v>
      </c>
      <c r="F93" s="386">
        <f t="shared" si="3"/>
        <v>106</v>
      </c>
      <c r="G93" s="385" t="s">
        <v>89</v>
      </c>
    </row>
    <row r="94" ht="14.85" customHeight="1" spans="1:7">
      <c r="A94" s="388" t="s">
        <v>46</v>
      </c>
      <c r="B94" s="383">
        <v>102</v>
      </c>
      <c r="C94" s="383"/>
      <c r="D94" s="384">
        <f t="shared" si="2"/>
        <v>-100</v>
      </c>
      <c r="E94" s="385">
        <v>2013601</v>
      </c>
      <c r="F94" s="386">
        <f t="shared" si="3"/>
        <v>0</v>
      </c>
      <c r="G94" s="385" t="s">
        <v>46</v>
      </c>
    </row>
    <row r="95" ht="14.85" customHeight="1" spans="1:7">
      <c r="A95" s="388" t="s">
        <v>47</v>
      </c>
      <c r="B95" s="383">
        <v>114</v>
      </c>
      <c r="C95" s="383"/>
      <c r="D95" s="384">
        <f t="shared" si="2"/>
        <v>-100</v>
      </c>
      <c r="E95" s="385">
        <v>2013602</v>
      </c>
      <c r="F95" s="386">
        <f t="shared" si="3"/>
        <v>0</v>
      </c>
      <c r="G95" s="385" t="s">
        <v>47</v>
      </c>
    </row>
    <row r="96" ht="14.85" customHeight="1" spans="1:7">
      <c r="A96" s="387" t="s">
        <v>90</v>
      </c>
      <c r="B96" s="383"/>
      <c r="C96" s="383">
        <v>106</v>
      </c>
      <c r="D96" s="384"/>
      <c r="E96" s="385">
        <v>2013699</v>
      </c>
      <c r="F96" s="386">
        <f t="shared" si="3"/>
        <v>106</v>
      </c>
      <c r="G96" s="385" t="s">
        <v>90</v>
      </c>
    </row>
    <row r="97" ht="14.85" customHeight="1" spans="1:7">
      <c r="A97" s="387" t="s">
        <v>91</v>
      </c>
      <c r="B97" s="383">
        <v>2642</v>
      </c>
      <c r="C97" s="383">
        <v>3005</v>
      </c>
      <c r="D97" s="384">
        <f t="shared" si="2"/>
        <v>13.7395912187737</v>
      </c>
      <c r="E97" s="385">
        <v>20138</v>
      </c>
      <c r="F97" s="386">
        <f t="shared" si="3"/>
        <v>3005</v>
      </c>
      <c r="G97" s="385" t="s">
        <v>91</v>
      </c>
    </row>
    <row r="98" ht="14.85" customHeight="1" spans="1:7">
      <c r="A98" s="387" t="s">
        <v>46</v>
      </c>
      <c r="B98" s="383">
        <v>1650</v>
      </c>
      <c r="C98" s="383">
        <v>1479</v>
      </c>
      <c r="D98" s="384">
        <f t="shared" si="2"/>
        <v>-10.3636363636364</v>
      </c>
      <c r="E98" s="385">
        <v>2013801</v>
      </c>
      <c r="F98" s="386">
        <f t="shared" si="3"/>
        <v>1479</v>
      </c>
      <c r="G98" s="385" t="s">
        <v>46</v>
      </c>
    </row>
    <row r="99" ht="14.85" customHeight="1" spans="1:7">
      <c r="A99" s="387" t="s">
        <v>47</v>
      </c>
      <c r="B99" s="383"/>
      <c r="C99" s="383">
        <v>355</v>
      </c>
      <c r="D99" s="384"/>
      <c r="E99" s="385">
        <v>2013802</v>
      </c>
      <c r="F99" s="386">
        <f t="shared" si="3"/>
        <v>355</v>
      </c>
      <c r="G99" s="385" t="s">
        <v>47</v>
      </c>
    </row>
    <row r="100" ht="14.85" customHeight="1" spans="1:7">
      <c r="A100" s="387" t="s">
        <v>92</v>
      </c>
      <c r="B100" s="383"/>
      <c r="C100" s="383">
        <v>280</v>
      </c>
      <c r="D100" s="384"/>
      <c r="E100" s="385">
        <v>2013804</v>
      </c>
      <c r="F100" s="386">
        <f t="shared" si="3"/>
        <v>280</v>
      </c>
      <c r="G100" s="385" t="s">
        <v>92</v>
      </c>
    </row>
    <row r="101" ht="14.85" customHeight="1" spans="1:7">
      <c r="A101" s="387" t="s">
        <v>93</v>
      </c>
      <c r="B101" s="383"/>
      <c r="C101" s="383">
        <v>21</v>
      </c>
      <c r="D101" s="384"/>
      <c r="E101" s="385">
        <v>2013805</v>
      </c>
      <c r="F101" s="386">
        <f t="shared" si="3"/>
        <v>21</v>
      </c>
      <c r="G101" s="394" t="s">
        <v>93</v>
      </c>
    </row>
    <row r="102" ht="14.85" customHeight="1" spans="1:7">
      <c r="A102" s="387" t="s">
        <v>94</v>
      </c>
      <c r="B102" s="383"/>
      <c r="C102" s="383">
        <v>20</v>
      </c>
      <c r="D102" s="384"/>
      <c r="E102" s="385"/>
      <c r="F102" s="386">
        <f t="shared" si="3"/>
        <v>20</v>
      </c>
      <c r="G102" s="395"/>
    </row>
    <row r="103" ht="14.85" customHeight="1" spans="1:7">
      <c r="A103" s="387" t="s">
        <v>58</v>
      </c>
      <c r="B103" s="383">
        <v>992</v>
      </c>
      <c r="C103" s="383">
        <v>689</v>
      </c>
      <c r="D103" s="384">
        <f t="shared" si="2"/>
        <v>-30.5443548387097</v>
      </c>
      <c r="E103" s="385">
        <v>2013850</v>
      </c>
      <c r="F103" s="386">
        <f t="shared" si="3"/>
        <v>689</v>
      </c>
      <c r="G103" s="385" t="s">
        <v>58</v>
      </c>
    </row>
    <row r="104" ht="14.85" customHeight="1" spans="1:7">
      <c r="A104" s="387" t="s">
        <v>95</v>
      </c>
      <c r="B104" s="383"/>
      <c r="C104" s="383">
        <v>161</v>
      </c>
      <c r="D104" s="384"/>
      <c r="E104" s="385">
        <v>2013899</v>
      </c>
      <c r="F104" s="386">
        <f t="shared" si="3"/>
        <v>161</v>
      </c>
      <c r="G104" s="385" t="s">
        <v>95</v>
      </c>
    </row>
    <row r="105" ht="14.85" customHeight="1" spans="1:7">
      <c r="A105" s="388" t="s">
        <v>96</v>
      </c>
      <c r="B105" s="383"/>
      <c r="C105" s="383">
        <v>173</v>
      </c>
      <c r="D105" s="384"/>
      <c r="E105" s="385">
        <v>20199</v>
      </c>
      <c r="F105" s="386">
        <f t="shared" si="3"/>
        <v>173</v>
      </c>
      <c r="G105" s="385" t="s">
        <v>96</v>
      </c>
    </row>
    <row r="106" ht="14.85" customHeight="1" spans="1:7">
      <c r="A106" s="388" t="s">
        <v>97</v>
      </c>
      <c r="B106" s="383"/>
      <c r="C106" s="383">
        <v>173</v>
      </c>
      <c r="D106" s="384"/>
      <c r="E106" s="385">
        <v>2019999</v>
      </c>
      <c r="F106" s="386">
        <f t="shared" si="3"/>
        <v>173</v>
      </c>
      <c r="G106" s="385" t="s">
        <v>97</v>
      </c>
    </row>
    <row r="107" ht="14.85" customHeight="1" spans="1:7">
      <c r="A107" s="382" t="s">
        <v>98</v>
      </c>
      <c r="B107" s="383">
        <f>B108+B114+B119+B123</f>
        <v>9820</v>
      </c>
      <c r="C107" s="383">
        <v>12475</v>
      </c>
      <c r="D107" s="384">
        <f t="shared" si="2"/>
        <v>27.0366598778004</v>
      </c>
      <c r="E107" s="385">
        <v>204</v>
      </c>
      <c r="F107" s="386">
        <f t="shared" si="3"/>
        <v>12475</v>
      </c>
      <c r="G107" s="385" t="s">
        <v>98</v>
      </c>
    </row>
    <row r="108" ht="14.85" customHeight="1" spans="1:7">
      <c r="A108" s="388" t="s">
        <v>99</v>
      </c>
      <c r="B108" s="383">
        <v>6616</v>
      </c>
      <c r="C108" s="383">
        <v>9244</v>
      </c>
      <c r="D108" s="384">
        <f t="shared" si="2"/>
        <v>39.7218863361548</v>
      </c>
      <c r="E108" s="385">
        <v>20402</v>
      </c>
      <c r="F108" s="386">
        <f t="shared" si="3"/>
        <v>9244</v>
      </c>
      <c r="G108" s="385" t="s">
        <v>99</v>
      </c>
    </row>
    <row r="109" ht="14.85" customHeight="1" spans="1:7">
      <c r="A109" s="388" t="s">
        <v>46</v>
      </c>
      <c r="B109" s="383">
        <v>3051</v>
      </c>
      <c r="C109" s="383">
        <v>5913</v>
      </c>
      <c r="D109" s="384">
        <f t="shared" si="2"/>
        <v>93.8053097345133</v>
      </c>
      <c r="E109" s="385">
        <v>2040201</v>
      </c>
      <c r="F109" s="386">
        <f t="shared" si="3"/>
        <v>5913</v>
      </c>
      <c r="G109" s="385" t="s">
        <v>46</v>
      </c>
    </row>
    <row r="110" ht="14.85" customHeight="1" spans="1:7">
      <c r="A110" s="388" t="s">
        <v>47</v>
      </c>
      <c r="B110" s="383">
        <v>603</v>
      </c>
      <c r="C110" s="383">
        <v>1440</v>
      </c>
      <c r="D110" s="384">
        <f t="shared" si="2"/>
        <v>138.805970149254</v>
      </c>
      <c r="E110" s="385">
        <v>2040202</v>
      </c>
      <c r="F110" s="386">
        <f t="shared" si="3"/>
        <v>1440</v>
      </c>
      <c r="G110" s="385" t="s">
        <v>47</v>
      </c>
    </row>
    <row r="111" ht="14.85" customHeight="1" spans="1:7">
      <c r="A111" s="388" t="s">
        <v>48</v>
      </c>
      <c r="B111" s="383">
        <v>200</v>
      </c>
      <c r="C111" s="383">
        <v>161</v>
      </c>
      <c r="D111" s="384">
        <f t="shared" si="2"/>
        <v>-19.5</v>
      </c>
      <c r="E111" s="385">
        <v>2040203</v>
      </c>
      <c r="F111" s="386">
        <f t="shared" si="3"/>
        <v>161</v>
      </c>
      <c r="G111" s="385" t="s">
        <v>48</v>
      </c>
    </row>
    <row r="112" ht="14.85" customHeight="1" spans="1:7">
      <c r="A112" s="388" t="s">
        <v>100</v>
      </c>
      <c r="B112" s="383">
        <v>1245</v>
      </c>
      <c r="C112" s="383">
        <v>70</v>
      </c>
      <c r="D112" s="384">
        <f t="shared" si="2"/>
        <v>-94.3775100401606</v>
      </c>
      <c r="E112" s="385">
        <v>2040220</v>
      </c>
      <c r="F112" s="386">
        <f t="shared" si="3"/>
        <v>70</v>
      </c>
      <c r="G112" s="385" t="s">
        <v>100</v>
      </c>
    </row>
    <row r="113" ht="14.85" customHeight="1" spans="1:7">
      <c r="A113" s="388" t="s">
        <v>101</v>
      </c>
      <c r="B113" s="383">
        <v>1517</v>
      </c>
      <c r="C113" s="383">
        <v>1660</v>
      </c>
      <c r="D113" s="384">
        <f t="shared" si="2"/>
        <v>9.42649967040211</v>
      </c>
      <c r="E113" s="385">
        <v>2040299</v>
      </c>
      <c r="F113" s="386">
        <f t="shared" si="3"/>
        <v>1660</v>
      </c>
      <c r="G113" s="385" t="s">
        <v>101</v>
      </c>
    </row>
    <row r="114" ht="14.85" customHeight="1" spans="1:7">
      <c r="A114" s="389" t="s">
        <v>102</v>
      </c>
      <c r="B114" s="383">
        <v>1220</v>
      </c>
      <c r="C114" s="383">
        <v>1281</v>
      </c>
      <c r="D114" s="384">
        <f t="shared" si="2"/>
        <v>5</v>
      </c>
      <c r="E114" s="385">
        <v>20404</v>
      </c>
      <c r="F114" s="386">
        <f t="shared" si="3"/>
        <v>1281</v>
      </c>
      <c r="G114" s="385" t="s">
        <v>102</v>
      </c>
    </row>
    <row r="115" ht="14.85" customHeight="1" spans="1:7">
      <c r="A115" s="387" t="s">
        <v>46</v>
      </c>
      <c r="B115" s="383">
        <v>741</v>
      </c>
      <c r="C115" s="383">
        <v>940</v>
      </c>
      <c r="D115" s="384">
        <f t="shared" si="2"/>
        <v>26.8556005398111</v>
      </c>
      <c r="E115" s="385">
        <v>2040401</v>
      </c>
      <c r="F115" s="386">
        <f t="shared" si="3"/>
        <v>940</v>
      </c>
      <c r="G115" s="385" t="s">
        <v>46</v>
      </c>
    </row>
    <row r="116" ht="14.85" customHeight="1" spans="1:7">
      <c r="A116" s="387" t="s">
        <v>47</v>
      </c>
      <c r="B116" s="383">
        <v>164</v>
      </c>
      <c r="C116" s="383">
        <v>253</v>
      </c>
      <c r="D116" s="384">
        <f t="shared" si="2"/>
        <v>54.2682926829268</v>
      </c>
      <c r="E116" s="385">
        <v>2040402</v>
      </c>
      <c r="F116" s="386">
        <f t="shared" si="3"/>
        <v>253</v>
      </c>
      <c r="G116" s="385" t="s">
        <v>47</v>
      </c>
    </row>
    <row r="117" ht="14.85" customHeight="1" spans="1:7">
      <c r="A117" s="388" t="s">
        <v>48</v>
      </c>
      <c r="B117" s="383">
        <v>72</v>
      </c>
      <c r="C117" s="383">
        <v>88</v>
      </c>
      <c r="D117" s="384">
        <f t="shared" si="2"/>
        <v>22.2222222222222</v>
      </c>
      <c r="E117" s="385">
        <v>2040403</v>
      </c>
      <c r="F117" s="386">
        <f t="shared" si="3"/>
        <v>88</v>
      </c>
      <c r="G117" s="385" t="s">
        <v>48</v>
      </c>
    </row>
    <row r="118" ht="14.85" customHeight="1" spans="1:7">
      <c r="A118" s="388" t="s">
        <v>103</v>
      </c>
      <c r="B118" s="383">
        <v>243</v>
      </c>
      <c r="C118" s="383"/>
      <c r="D118" s="384">
        <f t="shared" si="2"/>
        <v>-100</v>
      </c>
      <c r="E118" s="385">
        <v>2040499</v>
      </c>
      <c r="F118" s="386">
        <f t="shared" si="3"/>
        <v>0</v>
      </c>
      <c r="G118" s="385" t="s">
        <v>103</v>
      </c>
    </row>
    <row r="119" ht="14.85" customHeight="1" spans="1:7">
      <c r="A119" s="382" t="s">
        <v>104</v>
      </c>
      <c r="B119" s="383">
        <v>1459</v>
      </c>
      <c r="C119" s="383">
        <v>1320</v>
      </c>
      <c r="D119" s="384">
        <f t="shared" si="2"/>
        <v>-9.52707333790267</v>
      </c>
      <c r="E119" s="385">
        <v>20405</v>
      </c>
      <c r="F119" s="386">
        <f t="shared" si="3"/>
        <v>1320</v>
      </c>
      <c r="G119" s="385" t="s">
        <v>104</v>
      </c>
    </row>
    <row r="120" ht="14.85" customHeight="1" spans="1:7">
      <c r="A120" s="387" t="s">
        <v>46</v>
      </c>
      <c r="B120" s="383">
        <v>1042</v>
      </c>
      <c r="C120" s="383">
        <v>704</v>
      </c>
      <c r="D120" s="384">
        <f t="shared" si="2"/>
        <v>-32.4376199616123</v>
      </c>
      <c r="E120" s="385">
        <v>2040501</v>
      </c>
      <c r="F120" s="386">
        <f t="shared" si="3"/>
        <v>704</v>
      </c>
      <c r="G120" s="385" t="s">
        <v>46</v>
      </c>
    </row>
    <row r="121" ht="14.85" customHeight="1" spans="1:7">
      <c r="A121" s="387" t="s">
        <v>47</v>
      </c>
      <c r="B121" s="383">
        <v>360</v>
      </c>
      <c r="C121" s="383">
        <v>550</v>
      </c>
      <c r="D121" s="384">
        <f t="shared" si="2"/>
        <v>52.7777777777778</v>
      </c>
      <c r="E121" s="385">
        <v>2040502</v>
      </c>
      <c r="F121" s="386">
        <f t="shared" si="3"/>
        <v>550</v>
      </c>
      <c r="G121" s="385" t="s">
        <v>47</v>
      </c>
    </row>
    <row r="122" ht="14.85" customHeight="1" spans="1:7">
      <c r="A122" s="387" t="s">
        <v>48</v>
      </c>
      <c r="B122" s="383">
        <v>57</v>
      </c>
      <c r="C122" s="383">
        <v>66</v>
      </c>
      <c r="D122" s="384">
        <f t="shared" si="2"/>
        <v>15.7894736842105</v>
      </c>
      <c r="E122" s="385">
        <v>2040503</v>
      </c>
      <c r="F122" s="386">
        <f t="shared" si="3"/>
        <v>66</v>
      </c>
      <c r="G122" s="385" t="s">
        <v>48</v>
      </c>
    </row>
    <row r="123" ht="14.85" customHeight="1" spans="1:7">
      <c r="A123" s="387" t="s">
        <v>105</v>
      </c>
      <c r="B123" s="383">
        <v>525</v>
      </c>
      <c r="C123" s="383">
        <v>630</v>
      </c>
      <c r="D123" s="384">
        <f t="shared" si="2"/>
        <v>20</v>
      </c>
      <c r="E123" s="385">
        <v>20406</v>
      </c>
      <c r="F123" s="386">
        <f t="shared" si="3"/>
        <v>630</v>
      </c>
      <c r="G123" s="385" t="s">
        <v>105</v>
      </c>
    </row>
    <row r="124" ht="14.85" customHeight="1" spans="1:7">
      <c r="A124" s="388" t="s">
        <v>46</v>
      </c>
      <c r="B124" s="383">
        <v>249</v>
      </c>
      <c r="C124" s="383">
        <v>298</v>
      </c>
      <c r="D124" s="384">
        <f t="shared" si="2"/>
        <v>19.6787148594378</v>
      </c>
      <c r="E124" s="385">
        <v>2040601</v>
      </c>
      <c r="F124" s="386">
        <f t="shared" si="3"/>
        <v>298</v>
      </c>
      <c r="G124" s="385" t="s">
        <v>46</v>
      </c>
    </row>
    <row r="125" ht="14.85" customHeight="1" spans="1:7">
      <c r="A125" s="388" t="s">
        <v>47</v>
      </c>
      <c r="B125" s="383">
        <v>36</v>
      </c>
      <c r="C125" s="383">
        <v>132</v>
      </c>
      <c r="D125" s="384">
        <f t="shared" si="2"/>
        <v>266.666666666667</v>
      </c>
      <c r="E125" s="385">
        <v>2040602</v>
      </c>
      <c r="F125" s="386">
        <f t="shared" si="3"/>
        <v>132</v>
      </c>
      <c r="G125" s="385" t="s">
        <v>47</v>
      </c>
    </row>
    <row r="126" ht="14.85" customHeight="1" spans="1:7">
      <c r="A126" s="387" t="s">
        <v>106</v>
      </c>
      <c r="B126" s="383">
        <v>24</v>
      </c>
      <c r="C126" s="383">
        <v>24</v>
      </c>
      <c r="D126" s="384">
        <f t="shared" si="2"/>
        <v>0</v>
      </c>
      <c r="E126" s="385">
        <v>2040606</v>
      </c>
      <c r="F126" s="386">
        <f t="shared" si="3"/>
        <v>24</v>
      </c>
      <c r="G126" s="385" t="s">
        <v>106</v>
      </c>
    </row>
    <row r="127" ht="14.85" customHeight="1" spans="1:7">
      <c r="A127" s="389" t="s">
        <v>107</v>
      </c>
      <c r="B127" s="383"/>
      <c r="C127" s="383">
        <v>2</v>
      </c>
      <c r="D127" s="384"/>
      <c r="E127" s="385">
        <v>2040607</v>
      </c>
      <c r="F127" s="386">
        <f t="shared" si="3"/>
        <v>2</v>
      </c>
      <c r="G127" s="385" t="s">
        <v>107</v>
      </c>
    </row>
    <row r="128" ht="14.85" customHeight="1" spans="1:7">
      <c r="A128" s="388" t="s">
        <v>108</v>
      </c>
      <c r="B128" s="383">
        <v>20</v>
      </c>
      <c r="C128" s="383">
        <v>20</v>
      </c>
      <c r="D128" s="384">
        <f t="shared" si="2"/>
        <v>0</v>
      </c>
      <c r="E128" s="385">
        <v>2040610</v>
      </c>
      <c r="F128" s="386">
        <f t="shared" si="3"/>
        <v>20</v>
      </c>
      <c r="G128" s="385" t="s">
        <v>108</v>
      </c>
    </row>
    <row r="129" ht="14.85" customHeight="1" spans="1:7">
      <c r="A129" s="388" t="s">
        <v>109</v>
      </c>
      <c r="B129" s="383">
        <v>5</v>
      </c>
      <c r="C129" s="383"/>
      <c r="D129" s="384">
        <f t="shared" si="2"/>
        <v>-100</v>
      </c>
      <c r="E129" s="385">
        <v>2040612</v>
      </c>
      <c r="F129" s="386">
        <f t="shared" si="3"/>
        <v>0</v>
      </c>
      <c r="G129" s="385" t="s">
        <v>109</v>
      </c>
    </row>
    <row r="130" ht="14.85" customHeight="1" spans="1:7">
      <c r="A130" s="388" t="s">
        <v>58</v>
      </c>
      <c r="B130" s="383">
        <v>131</v>
      </c>
      <c r="C130" s="383">
        <v>144</v>
      </c>
      <c r="D130" s="384">
        <f t="shared" ref="D130:D193" si="4">(C130-B130)/B130*100</f>
        <v>9.9236641221374</v>
      </c>
      <c r="E130" s="385">
        <v>2040650</v>
      </c>
      <c r="F130" s="386">
        <f t="shared" si="3"/>
        <v>144</v>
      </c>
      <c r="G130" s="385" t="s">
        <v>58</v>
      </c>
    </row>
    <row r="131" ht="14.85" customHeight="1" spans="1:7">
      <c r="A131" s="387" t="s">
        <v>110</v>
      </c>
      <c r="B131" s="383">
        <v>60</v>
      </c>
      <c r="C131" s="383">
        <v>10</v>
      </c>
      <c r="D131" s="384">
        <f t="shared" si="4"/>
        <v>-83.3333333333333</v>
      </c>
      <c r="E131" s="385">
        <v>2040699</v>
      </c>
      <c r="F131" s="386">
        <f t="shared" si="3"/>
        <v>10</v>
      </c>
      <c r="G131" s="385" t="s">
        <v>110</v>
      </c>
    </row>
    <row r="132" ht="14.85" customHeight="1" spans="1:7">
      <c r="A132" s="382" t="s">
        <v>111</v>
      </c>
      <c r="B132" s="383">
        <f>B133+B137+B143+B146+B148+B150+B153</f>
        <v>48416</v>
      </c>
      <c r="C132" s="383">
        <v>58790</v>
      </c>
      <c r="D132" s="384">
        <f t="shared" si="4"/>
        <v>21.4268010575017</v>
      </c>
      <c r="E132" s="385">
        <v>205</v>
      </c>
      <c r="F132" s="386">
        <f t="shared" si="3"/>
        <v>58790</v>
      </c>
      <c r="G132" s="385" t="s">
        <v>111</v>
      </c>
    </row>
    <row r="133" ht="14.85" customHeight="1" spans="1:7">
      <c r="A133" s="388" t="s">
        <v>112</v>
      </c>
      <c r="B133" s="383">
        <v>251</v>
      </c>
      <c r="C133" s="383">
        <v>200</v>
      </c>
      <c r="D133" s="384">
        <f t="shared" si="4"/>
        <v>-20.3187250996016</v>
      </c>
      <c r="E133" s="385">
        <v>20501</v>
      </c>
      <c r="F133" s="386">
        <f t="shared" ref="F133:F196" si="5">SUM(C133)</f>
        <v>200</v>
      </c>
      <c r="G133" s="385" t="s">
        <v>112</v>
      </c>
    </row>
    <row r="134" ht="14.85" customHeight="1" spans="1:7">
      <c r="A134" s="387" t="s">
        <v>46</v>
      </c>
      <c r="B134" s="383">
        <v>241</v>
      </c>
      <c r="C134" s="383">
        <v>65</v>
      </c>
      <c r="D134" s="384">
        <f t="shared" si="4"/>
        <v>-73.0290456431535</v>
      </c>
      <c r="E134" s="385">
        <v>2050101</v>
      </c>
      <c r="F134" s="386">
        <f t="shared" si="5"/>
        <v>65</v>
      </c>
      <c r="G134" s="385" t="s">
        <v>46</v>
      </c>
    </row>
    <row r="135" ht="14.85" customHeight="1" spans="1:7">
      <c r="A135" s="387" t="s">
        <v>47</v>
      </c>
      <c r="B135" s="383"/>
      <c r="C135" s="383">
        <v>12</v>
      </c>
      <c r="D135" s="384"/>
      <c r="E135" s="385">
        <v>2050102</v>
      </c>
      <c r="F135" s="386">
        <f t="shared" si="5"/>
        <v>12</v>
      </c>
      <c r="G135" s="385" t="s">
        <v>47</v>
      </c>
    </row>
    <row r="136" ht="14.85" customHeight="1" spans="1:7">
      <c r="A136" s="390" t="s">
        <v>113</v>
      </c>
      <c r="B136" s="383">
        <v>10</v>
      </c>
      <c r="C136" s="383">
        <v>123</v>
      </c>
      <c r="D136" s="384">
        <f t="shared" si="4"/>
        <v>1130</v>
      </c>
      <c r="E136" s="385">
        <v>2050199</v>
      </c>
      <c r="F136" s="386">
        <f t="shared" si="5"/>
        <v>123</v>
      </c>
      <c r="G136" s="385" t="s">
        <v>113</v>
      </c>
    </row>
    <row r="137" ht="14.85" customHeight="1" spans="1:7">
      <c r="A137" s="387" t="s">
        <v>114</v>
      </c>
      <c r="B137" s="383">
        <v>45293</v>
      </c>
      <c r="C137" s="383">
        <v>55752</v>
      </c>
      <c r="D137" s="384">
        <f t="shared" si="4"/>
        <v>23.0918685006513</v>
      </c>
      <c r="E137" s="385">
        <v>20502</v>
      </c>
      <c r="F137" s="386">
        <f t="shared" si="5"/>
        <v>55752</v>
      </c>
      <c r="G137" s="385" t="s">
        <v>114</v>
      </c>
    </row>
    <row r="138" ht="14.85" customHeight="1" spans="1:7">
      <c r="A138" s="387" t="s">
        <v>115</v>
      </c>
      <c r="B138" s="383">
        <v>623</v>
      </c>
      <c r="C138" s="383">
        <v>1515</v>
      </c>
      <c r="D138" s="384">
        <f t="shared" si="4"/>
        <v>143.178170144462</v>
      </c>
      <c r="E138" s="385">
        <v>2050201</v>
      </c>
      <c r="F138" s="386">
        <f t="shared" si="5"/>
        <v>1515</v>
      </c>
      <c r="G138" s="385" t="s">
        <v>115</v>
      </c>
    </row>
    <row r="139" ht="14.85" customHeight="1" spans="1:7">
      <c r="A139" s="387" t="s">
        <v>116</v>
      </c>
      <c r="B139" s="383">
        <v>22773</v>
      </c>
      <c r="C139" s="383">
        <v>34035</v>
      </c>
      <c r="D139" s="384">
        <f t="shared" si="4"/>
        <v>49.4532999604795</v>
      </c>
      <c r="E139" s="385">
        <v>2050202</v>
      </c>
      <c r="F139" s="386">
        <f t="shared" si="5"/>
        <v>34035</v>
      </c>
      <c r="G139" s="385" t="s">
        <v>116</v>
      </c>
    </row>
    <row r="140" ht="14.85" customHeight="1" spans="1:7">
      <c r="A140" s="388" t="s">
        <v>117</v>
      </c>
      <c r="B140" s="383">
        <v>12911</v>
      </c>
      <c r="C140" s="383">
        <v>13897</v>
      </c>
      <c r="D140" s="384">
        <f t="shared" si="4"/>
        <v>7.63689876849198</v>
      </c>
      <c r="E140" s="385">
        <v>2050203</v>
      </c>
      <c r="F140" s="386">
        <f t="shared" si="5"/>
        <v>13897</v>
      </c>
      <c r="G140" s="385" t="s">
        <v>117</v>
      </c>
    </row>
    <row r="141" ht="14.85" customHeight="1" spans="1:7">
      <c r="A141" s="388" t="s">
        <v>118</v>
      </c>
      <c r="B141" s="383">
        <v>5690</v>
      </c>
      <c r="C141" s="383">
        <v>6009</v>
      </c>
      <c r="D141" s="384">
        <f t="shared" si="4"/>
        <v>5.60632688927944</v>
      </c>
      <c r="E141" s="385">
        <v>2050204</v>
      </c>
      <c r="F141" s="386">
        <f t="shared" si="5"/>
        <v>6009</v>
      </c>
      <c r="G141" s="385" t="s">
        <v>118</v>
      </c>
    </row>
    <row r="142" ht="14.85" customHeight="1" spans="1:7">
      <c r="A142" s="387" t="s">
        <v>119</v>
      </c>
      <c r="B142" s="383">
        <v>3296</v>
      </c>
      <c r="C142" s="383">
        <v>296</v>
      </c>
      <c r="D142" s="384">
        <f t="shared" si="4"/>
        <v>-91.0194174757282</v>
      </c>
      <c r="E142" s="385">
        <v>2050299</v>
      </c>
      <c r="F142" s="386">
        <f t="shared" si="5"/>
        <v>296</v>
      </c>
      <c r="G142" s="385" t="s">
        <v>119</v>
      </c>
    </row>
    <row r="143" ht="14.85" customHeight="1" spans="1:7">
      <c r="A143" s="387" t="s">
        <v>120</v>
      </c>
      <c r="B143" s="383">
        <v>1376</v>
      </c>
      <c r="C143" s="383">
        <v>1357</v>
      </c>
      <c r="D143" s="384">
        <f t="shared" si="4"/>
        <v>-1.38081395348837</v>
      </c>
      <c r="E143" s="385">
        <v>20503</v>
      </c>
      <c r="F143" s="386">
        <f t="shared" si="5"/>
        <v>1357</v>
      </c>
      <c r="G143" s="385" t="s">
        <v>120</v>
      </c>
    </row>
    <row r="144" ht="14.85" customHeight="1" spans="1:7">
      <c r="A144" s="387" t="s">
        <v>121</v>
      </c>
      <c r="B144" s="383">
        <v>54</v>
      </c>
      <c r="C144" s="383"/>
      <c r="D144" s="384">
        <f t="shared" si="4"/>
        <v>-100</v>
      </c>
      <c r="E144" s="385">
        <v>2050302</v>
      </c>
      <c r="F144" s="386">
        <f t="shared" si="5"/>
        <v>0</v>
      </c>
      <c r="G144" s="385" t="s">
        <v>121</v>
      </c>
    </row>
    <row r="145" ht="14.85" customHeight="1" spans="1:7">
      <c r="A145" s="388" t="s">
        <v>122</v>
      </c>
      <c r="B145" s="383">
        <v>1322</v>
      </c>
      <c r="C145" s="383">
        <v>1357</v>
      </c>
      <c r="D145" s="384">
        <f t="shared" si="4"/>
        <v>2.64750378214826</v>
      </c>
      <c r="E145" s="385">
        <v>2050304</v>
      </c>
      <c r="F145" s="386">
        <f t="shared" si="5"/>
        <v>1357</v>
      </c>
      <c r="G145" s="385" t="s">
        <v>122</v>
      </c>
    </row>
    <row r="146" ht="14.85" customHeight="1" spans="1:7">
      <c r="A146" s="382" t="s">
        <v>123</v>
      </c>
      <c r="B146" s="383">
        <v>104</v>
      </c>
      <c r="C146" s="383">
        <v>82</v>
      </c>
      <c r="D146" s="384">
        <f t="shared" si="4"/>
        <v>-21.1538461538462</v>
      </c>
      <c r="E146" s="385">
        <v>20504</v>
      </c>
      <c r="F146" s="386">
        <f t="shared" si="5"/>
        <v>82</v>
      </c>
      <c r="G146" s="385" t="s">
        <v>123</v>
      </c>
    </row>
    <row r="147" ht="14.85" customHeight="1" spans="1:7">
      <c r="A147" s="388" t="s">
        <v>124</v>
      </c>
      <c r="B147" s="383">
        <v>104</v>
      </c>
      <c r="C147" s="383">
        <v>82</v>
      </c>
      <c r="D147" s="384">
        <f t="shared" si="4"/>
        <v>-21.1538461538462</v>
      </c>
      <c r="E147" s="385">
        <v>2050499</v>
      </c>
      <c r="F147" s="386">
        <f t="shared" si="5"/>
        <v>82</v>
      </c>
      <c r="G147" s="385" t="s">
        <v>124</v>
      </c>
    </row>
    <row r="148" ht="14.85" customHeight="1" spans="1:7">
      <c r="A148" s="387" t="s">
        <v>125</v>
      </c>
      <c r="B148" s="383">
        <v>377</v>
      </c>
      <c r="C148" s="383">
        <v>226</v>
      </c>
      <c r="D148" s="384">
        <f t="shared" si="4"/>
        <v>-40.053050397878</v>
      </c>
      <c r="E148" s="385">
        <v>20507</v>
      </c>
      <c r="F148" s="386">
        <f t="shared" si="5"/>
        <v>226</v>
      </c>
      <c r="G148" s="385" t="s">
        <v>125</v>
      </c>
    </row>
    <row r="149" ht="14.85" customHeight="1" spans="1:7">
      <c r="A149" s="387" t="s">
        <v>126</v>
      </c>
      <c r="B149" s="383">
        <v>377</v>
      </c>
      <c r="C149" s="383">
        <v>226</v>
      </c>
      <c r="D149" s="384">
        <f t="shared" si="4"/>
        <v>-40.053050397878</v>
      </c>
      <c r="E149" s="385">
        <v>2050701</v>
      </c>
      <c r="F149" s="386">
        <f t="shared" si="5"/>
        <v>226</v>
      </c>
      <c r="G149" s="385" t="s">
        <v>126</v>
      </c>
    </row>
    <row r="150" ht="14.85" customHeight="1" spans="1:7">
      <c r="A150" s="388" t="s">
        <v>127</v>
      </c>
      <c r="B150" s="383">
        <v>488</v>
      </c>
      <c r="C150" s="383">
        <v>613</v>
      </c>
      <c r="D150" s="384">
        <f t="shared" si="4"/>
        <v>25.6147540983607</v>
      </c>
      <c r="E150" s="385">
        <v>20508</v>
      </c>
      <c r="F150" s="386">
        <f t="shared" si="5"/>
        <v>613</v>
      </c>
      <c r="G150" s="385" t="s">
        <v>127</v>
      </c>
    </row>
    <row r="151" ht="14.85" customHeight="1" spans="1:7">
      <c r="A151" s="388" t="s">
        <v>128</v>
      </c>
      <c r="B151" s="383">
        <v>293</v>
      </c>
      <c r="C151" s="383">
        <v>324</v>
      </c>
      <c r="D151" s="384">
        <f t="shared" si="4"/>
        <v>10.580204778157</v>
      </c>
      <c r="E151" s="385">
        <v>2050801</v>
      </c>
      <c r="F151" s="386">
        <f t="shared" si="5"/>
        <v>324</v>
      </c>
      <c r="G151" s="385" t="s">
        <v>128</v>
      </c>
    </row>
    <row r="152" ht="14.85" customHeight="1" spans="1:7">
      <c r="A152" s="387" t="s">
        <v>129</v>
      </c>
      <c r="B152" s="383">
        <v>195</v>
      </c>
      <c r="C152" s="383">
        <v>289</v>
      </c>
      <c r="D152" s="384">
        <f t="shared" si="4"/>
        <v>48.2051282051282</v>
      </c>
      <c r="E152" s="385">
        <v>2050802</v>
      </c>
      <c r="F152" s="386">
        <f t="shared" si="5"/>
        <v>289</v>
      </c>
      <c r="G152" s="385" t="s">
        <v>129</v>
      </c>
    </row>
    <row r="153" ht="14.85" customHeight="1" spans="1:7">
      <c r="A153" s="387" t="s">
        <v>130</v>
      </c>
      <c r="B153" s="383">
        <v>527</v>
      </c>
      <c r="C153" s="383">
        <v>560</v>
      </c>
      <c r="D153" s="384">
        <f t="shared" si="4"/>
        <v>6.26185958254269</v>
      </c>
      <c r="E153" s="385">
        <v>20599</v>
      </c>
      <c r="F153" s="386">
        <f t="shared" si="5"/>
        <v>560</v>
      </c>
      <c r="G153" s="385" t="s">
        <v>130</v>
      </c>
    </row>
    <row r="154" ht="14.85" customHeight="1" spans="1:7">
      <c r="A154" s="382" t="s">
        <v>131</v>
      </c>
      <c r="B154" s="383">
        <v>281</v>
      </c>
      <c r="C154" s="383">
        <v>372</v>
      </c>
      <c r="D154" s="384">
        <f t="shared" si="4"/>
        <v>32.3843416370107</v>
      </c>
      <c r="E154" s="385">
        <v>206</v>
      </c>
      <c r="F154" s="386">
        <f t="shared" si="5"/>
        <v>372</v>
      </c>
      <c r="G154" s="385" t="s">
        <v>131</v>
      </c>
    </row>
    <row r="155" ht="14.85" customHeight="1" spans="1:7">
      <c r="A155" s="388" t="s">
        <v>132</v>
      </c>
      <c r="B155" s="383">
        <v>197</v>
      </c>
      <c r="C155" s="383">
        <v>292</v>
      </c>
      <c r="D155" s="384">
        <f t="shared" si="4"/>
        <v>48.2233502538071</v>
      </c>
      <c r="E155" s="385">
        <v>20601</v>
      </c>
      <c r="F155" s="386">
        <f t="shared" si="5"/>
        <v>292</v>
      </c>
      <c r="G155" s="385" t="s">
        <v>132</v>
      </c>
    </row>
    <row r="156" ht="14.85" customHeight="1" spans="1:7">
      <c r="A156" s="387" t="s">
        <v>46</v>
      </c>
      <c r="B156" s="383">
        <v>133</v>
      </c>
      <c r="C156" s="383">
        <v>197</v>
      </c>
      <c r="D156" s="384">
        <f t="shared" si="4"/>
        <v>48.1203007518797</v>
      </c>
      <c r="E156" s="385">
        <v>2060101</v>
      </c>
      <c r="F156" s="386">
        <f t="shared" si="5"/>
        <v>197</v>
      </c>
      <c r="G156" s="385" t="s">
        <v>46</v>
      </c>
    </row>
    <row r="157" ht="14.85" customHeight="1" spans="1:7">
      <c r="A157" s="387" t="s">
        <v>47</v>
      </c>
      <c r="B157" s="383">
        <v>64</v>
      </c>
      <c r="C157" s="383">
        <v>87</v>
      </c>
      <c r="D157" s="384">
        <f t="shared" si="4"/>
        <v>35.9375</v>
      </c>
      <c r="E157" s="385">
        <v>2060102</v>
      </c>
      <c r="F157" s="386">
        <f t="shared" si="5"/>
        <v>87</v>
      </c>
      <c r="G157" s="385" t="s">
        <v>47</v>
      </c>
    </row>
    <row r="158" ht="14.85" customHeight="1" spans="1:7">
      <c r="A158" s="387" t="s">
        <v>48</v>
      </c>
      <c r="B158" s="383"/>
      <c r="C158" s="383">
        <v>8</v>
      </c>
      <c r="D158" s="384"/>
      <c r="E158" s="385">
        <v>2060103</v>
      </c>
      <c r="F158" s="386">
        <f t="shared" si="5"/>
        <v>8</v>
      </c>
      <c r="G158" s="385" t="s">
        <v>48</v>
      </c>
    </row>
    <row r="159" ht="14.85" customHeight="1" spans="1:7">
      <c r="A159" s="388" t="s">
        <v>133</v>
      </c>
      <c r="B159" s="383"/>
      <c r="C159" s="383">
        <v>4</v>
      </c>
      <c r="D159" s="384"/>
      <c r="E159" s="385">
        <v>20605</v>
      </c>
      <c r="F159" s="386">
        <f t="shared" si="5"/>
        <v>4</v>
      </c>
      <c r="G159" s="385" t="s">
        <v>133</v>
      </c>
    </row>
    <row r="160" ht="14.85" customHeight="1" spans="1:7">
      <c r="A160" s="387" t="s">
        <v>134</v>
      </c>
      <c r="B160" s="383"/>
      <c r="C160" s="383">
        <v>4</v>
      </c>
      <c r="D160" s="384"/>
      <c r="E160" s="385">
        <v>2060599</v>
      </c>
      <c r="F160" s="386">
        <f t="shared" si="5"/>
        <v>4</v>
      </c>
      <c r="G160" s="385" t="s">
        <v>134</v>
      </c>
    </row>
    <row r="161" ht="14.85" customHeight="1" spans="1:7">
      <c r="A161" s="387" t="s">
        <v>135</v>
      </c>
      <c r="B161" s="383">
        <v>84</v>
      </c>
      <c r="C161" s="383">
        <v>76</v>
      </c>
      <c r="D161" s="384">
        <f t="shared" si="4"/>
        <v>-9.52380952380952</v>
      </c>
      <c r="E161" s="385">
        <v>20607</v>
      </c>
      <c r="F161" s="386">
        <f t="shared" si="5"/>
        <v>76</v>
      </c>
      <c r="G161" s="385" t="s">
        <v>135</v>
      </c>
    </row>
    <row r="162" ht="14.85" customHeight="1" spans="1:7">
      <c r="A162" s="387" t="s">
        <v>136</v>
      </c>
      <c r="B162" s="383">
        <v>84</v>
      </c>
      <c r="C162" s="383">
        <v>64</v>
      </c>
      <c r="D162" s="384">
        <f t="shared" si="4"/>
        <v>-23.8095238095238</v>
      </c>
      <c r="E162" s="385">
        <v>2060701</v>
      </c>
      <c r="F162" s="386">
        <f t="shared" si="5"/>
        <v>64</v>
      </c>
      <c r="G162" s="385" t="s">
        <v>136</v>
      </c>
    </row>
    <row r="163" ht="14.85" customHeight="1" spans="1:7">
      <c r="A163" s="388" t="s">
        <v>137</v>
      </c>
      <c r="B163" s="383"/>
      <c r="C163" s="383">
        <v>12</v>
      </c>
      <c r="D163" s="384"/>
      <c r="E163" s="385">
        <v>2060703</v>
      </c>
      <c r="F163" s="386">
        <f t="shared" si="5"/>
        <v>12</v>
      </c>
      <c r="G163" s="385" t="s">
        <v>137</v>
      </c>
    </row>
    <row r="164" ht="14.85" customHeight="1" spans="1:7">
      <c r="A164" s="382" t="s">
        <v>138</v>
      </c>
      <c r="B164" s="383">
        <f>B165+B173+B175+B179+B177</f>
        <v>1340</v>
      </c>
      <c r="C164" s="383">
        <v>1205</v>
      </c>
      <c r="D164" s="384">
        <f t="shared" si="4"/>
        <v>-10.0746268656716</v>
      </c>
      <c r="E164" s="385">
        <v>207</v>
      </c>
      <c r="F164" s="386">
        <f t="shared" si="5"/>
        <v>1205</v>
      </c>
      <c r="G164" s="385" t="s">
        <v>138</v>
      </c>
    </row>
    <row r="165" ht="14.85" customHeight="1" spans="1:7">
      <c r="A165" s="382" t="s">
        <v>139</v>
      </c>
      <c r="B165" s="383">
        <v>559</v>
      </c>
      <c r="C165" s="383">
        <v>691</v>
      </c>
      <c r="D165" s="384">
        <f t="shared" si="4"/>
        <v>23.613595706619</v>
      </c>
      <c r="E165" s="385">
        <v>20701</v>
      </c>
      <c r="F165" s="386">
        <f t="shared" si="5"/>
        <v>691</v>
      </c>
      <c r="G165" s="385" t="s">
        <v>139</v>
      </c>
    </row>
    <row r="166" ht="14.85" customHeight="1" spans="1:7">
      <c r="A166" s="382" t="s">
        <v>46</v>
      </c>
      <c r="B166" s="383">
        <v>153</v>
      </c>
      <c r="C166" s="383">
        <v>124</v>
      </c>
      <c r="D166" s="384">
        <f t="shared" si="4"/>
        <v>-18.9542483660131</v>
      </c>
      <c r="E166" s="385">
        <v>2070101</v>
      </c>
      <c r="F166" s="386">
        <f t="shared" si="5"/>
        <v>124</v>
      </c>
      <c r="G166" s="385" t="s">
        <v>46</v>
      </c>
    </row>
    <row r="167" ht="14.85" customHeight="1" spans="1:7">
      <c r="A167" s="382" t="s">
        <v>140</v>
      </c>
      <c r="B167" s="383">
        <v>139</v>
      </c>
      <c r="C167" s="383">
        <v>133</v>
      </c>
      <c r="D167" s="384">
        <f t="shared" si="4"/>
        <v>-4.31654676258993</v>
      </c>
      <c r="E167" s="385">
        <v>2070104</v>
      </c>
      <c r="F167" s="386">
        <f t="shared" si="5"/>
        <v>133</v>
      </c>
      <c r="G167" s="385" t="s">
        <v>140</v>
      </c>
    </row>
    <row r="168" ht="14.85" customHeight="1" spans="1:7">
      <c r="A168" s="382" t="s">
        <v>141</v>
      </c>
      <c r="B168" s="383">
        <v>108</v>
      </c>
      <c r="C168" s="383">
        <v>104</v>
      </c>
      <c r="D168" s="384">
        <f t="shared" si="4"/>
        <v>-3.7037037037037</v>
      </c>
      <c r="E168" s="385">
        <v>2070105</v>
      </c>
      <c r="F168" s="386">
        <f t="shared" si="5"/>
        <v>104</v>
      </c>
      <c r="G168" s="385" t="s">
        <v>141</v>
      </c>
    </row>
    <row r="169" ht="14.85" customHeight="1" spans="1:7">
      <c r="A169" s="382" t="s">
        <v>142</v>
      </c>
      <c r="B169" s="383"/>
      <c r="C169" s="383">
        <v>10</v>
      </c>
      <c r="D169" s="384"/>
      <c r="E169" s="385">
        <v>2070109</v>
      </c>
      <c r="F169" s="386">
        <f t="shared" si="5"/>
        <v>10</v>
      </c>
      <c r="G169" s="385" t="s">
        <v>142</v>
      </c>
    </row>
    <row r="170" ht="14.85" customHeight="1" spans="1:7">
      <c r="A170" s="382" t="s">
        <v>143</v>
      </c>
      <c r="B170" s="383">
        <v>15</v>
      </c>
      <c r="C170" s="383">
        <v>58</v>
      </c>
      <c r="D170" s="384">
        <f t="shared" si="4"/>
        <v>286.666666666667</v>
      </c>
      <c r="E170" s="385">
        <v>2070111</v>
      </c>
      <c r="F170" s="386">
        <f t="shared" si="5"/>
        <v>58</v>
      </c>
      <c r="G170" s="385" t="s">
        <v>143</v>
      </c>
    </row>
    <row r="171" ht="14.85" customHeight="1" spans="1:7">
      <c r="A171" s="382" t="s">
        <v>144</v>
      </c>
      <c r="B171" s="383">
        <v>144</v>
      </c>
      <c r="C171" s="383">
        <v>182</v>
      </c>
      <c r="D171" s="384">
        <f t="shared" si="4"/>
        <v>26.3888888888889</v>
      </c>
      <c r="E171" s="385">
        <v>2070112</v>
      </c>
      <c r="F171" s="386">
        <f t="shared" si="5"/>
        <v>182</v>
      </c>
      <c r="G171" s="385" t="s">
        <v>144</v>
      </c>
    </row>
    <row r="172" ht="14.85" customHeight="1" spans="1:7">
      <c r="A172" s="382" t="s">
        <v>145</v>
      </c>
      <c r="B172" s="383"/>
      <c r="C172" s="383">
        <v>80</v>
      </c>
      <c r="D172" s="384"/>
      <c r="E172" s="385">
        <v>2070199</v>
      </c>
      <c r="F172" s="386">
        <f t="shared" si="5"/>
        <v>80</v>
      </c>
      <c r="G172" s="385" t="s">
        <v>145</v>
      </c>
    </row>
    <row r="173" ht="14.85" customHeight="1" spans="1:7">
      <c r="A173" s="382" t="s">
        <v>146</v>
      </c>
      <c r="B173" s="383">
        <v>96</v>
      </c>
      <c r="C173" s="383">
        <v>70</v>
      </c>
      <c r="D173" s="384">
        <f t="shared" si="4"/>
        <v>-27.0833333333333</v>
      </c>
      <c r="E173" s="385">
        <v>20702</v>
      </c>
      <c r="F173" s="386">
        <f t="shared" si="5"/>
        <v>70</v>
      </c>
      <c r="G173" s="385" t="s">
        <v>146</v>
      </c>
    </row>
    <row r="174" ht="14.85" customHeight="1" spans="1:7">
      <c r="A174" s="382" t="s">
        <v>147</v>
      </c>
      <c r="B174" s="383">
        <v>96</v>
      </c>
      <c r="C174" s="383">
        <v>70</v>
      </c>
      <c r="D174" s="384">
        <f t="shared" si="4"/>
        <v>-27.0833333333333</v>
      </c>
      <c r="E174" s="385">
        <v>2070299</v>
      </c>
      <c r="F174" s="386">
        <f t="shared" si="5"/>
        <v>70</v>
      </c>
      <c r="G174" s="385" t="s">
        <v>147</v>
      </c>
    </row>
    <row r="175" ht="14.85" customHeight="1" spans="1:7">
      <c r="A175" s="382" t="s">
        <v>148</v>
      </c>
      <c r="B175" s="383">
        <v>44</v>
      </c>
      <c r="C175" s="383">
        <v>42</v>
      </c>
      <c r="D175" s="384">
        <f t="shared" si="4"/>
        <v>-4.54545454545455</v>
      </c>
      <c r="E175" s="385">
        <v>20703</v>
      </c>
      <c r="F175" s="386">
        <f t="shared" si="5"/>
        <v>42</v>
      </c>
      <c r="G175" s="385" t="s">
        <v>148</v>
      </c>
    </row>
    <row r="176" ht="14.85" customHeight="1" spans="1:7">
      <c r="A176" s="382" t="s">
        <v>149</v>
      </c>
      <c r="B176" s="383">
        <v>44</v>
      </c>
      <c r="C176" s="383">
        <v>42</v>
      </c>
      <c r="D176" s="384">
        <f t="shared" si="4"/>
        <v>-4.54545454545455</v>
      </c>
      <c r="E176" s="385">
        <v>2070399</v>
      </c>
      <c r="F176" s="386">
        <f t="shared" si="5"/>
        <v>42</v>
      </c>
      <c r="G176" s="385" t="s">
        <v>149</v>
      </c>
    </row>
    <row r="177" ht="14.85" customHeight="1" spans="1:7">
      <c r="A177" s="382" t="s">
        <v>150</v>
      </c>
      <c r="B177" s="383">
        <v>599</v>
      </c>
      <c r="C177" s="383">
        <v>359</v>
      </c>
      <c r="D177" s="384">
        <f t="shared" si="4"/>
        <v>-40.0667779632721</v>
      </c>
      <c r="E177" s="385">
        <v>20708</v>
      </c>
      <c r="F177" s="386">
        <f t="shared" si="5"/>
        <v>359</v>
      </c>
      <c r="G177" s="385" t="s">
        <v>150</v>
      </c>
    </row>
    <row r="178" ht="14.85" customHeight="1" spans="1:7">
      <c r="A178" s="382" t="s">
        <v>151</v>
      </c>
      <c r="B178" s="383">
        <v>599</v>
      </c>
      <c r="C178" s="383">
        <v>359</v>
      </c>
      <c r="D178" s="384">
        <f t="shared" si="4"/>
        <v>-40.0667779632721</v>
      </c>
      <c r="E178" s="385">
        <v>2070805</v>
      </c>
      <c r="F178" s="386">
        <f t="shared" si="5"/>
        <v>359</v>
      </c>
      <c r="G178" s="385" t="s">
        <v>151</v>
      </c>
    </row>
    <row r="179" ht="14.85" customHeight="1" spans="1:7">
      <c r="A179" s="382" t="s">
        <v>152</v>
      </c>
      <c r="B179" s="383">
        <v>42</v>
      </c>
      <c r="C179" s="383">
        <v>43</v>
      </c>
      <c r="D179" s="384">
        <f t="shared" si="4"/>
        <v>2.38095238095238</v>
      </c>
      <c r="E179" s="385">
        <v>20799</v>
      </c>
      <c r="F179" s="386">
        <f t="shared" si="5"/>
        <v>43</v>
      </c>
      <c r="G179" s="385" t="s">
        <v>152</v>
      </c>
    </row>
    <row r="180" ht="14.85" customHeight="1" spans="1:7">
      <c r="A180" s="382" t="s">
        <v>153</v>
      </c>
      <c r="B180" s="383">
        <v>42</v>
      </c>
      <c r="C180" s="383">
        <v>43</v>
      </c>
      <c r="D180" s="384">
        <f t="shared" si="4"/>
        <v>2.38095238095238</v>
      </c>
      <c r="E180" s="385">
        <v>2079999</v>
      </c>
      <c r="F180" s="386">
        <f t="shared" si="5"/>
        <v>43</v>
      </c>
      <c r="G180" s="385" t="s">
        <v>153</v>
      </c>
    </row>
    <row r="181" ht="14.85" customHeight="1" spans="1:7">
      <c r="A181" s="382" t="s">
        <v>154</v>
      </c>
      <c r="B181" s="383">
        <f>B182+B189+B192+B199+B201+B204+B207+B211+B213+B218+B221+B225+B228</f>
        <v>57217</v>
      </c>
      <c r="C181" s="383">
        <v>65100</v>
      </c>
      <c r="D181" s="384">
        <f t="shared" si="4"/>
        <v>13.77737385742</v>
      </c>
      <c r="E181" s="385">
        <v>208</v>
      </c>
      <c r="F181" s="386">
        <f t="shared" si="5"/>
        <v>65100</v>
      </c>
      <c r="G181" s="385" t="s">
        <v>154</v>
      </c>
    </row>
    <row r="182" ht="14.85" customHeight="1" spans="1:7">
      <c r="A182" s="382" t="s">
        <v>155</v>
      </c>
      <c r="B182" s="383">
        <v>1031</v>
      </c>
      <c r="C182" s="383">
        <v>842</v>
      </c>
      <c r="D182" s="384">
        <f t="shared" si="4"/>
        <v>-18.3317167798254</v>
      </c>
      <c r="E182" s="385">
        <v>20801</v>
      </c>
      <c r="F182" s="386">
        <f t="shared" si="5"/>
        <v>842</v>
      </c>
      <c r="G182" s="385" t="s">
        <v>155</v>
      </c>
    </row>
    <row r="183" ht="14.85" customHeight="1" spans="1:7">
      <c r="A183" s="382" t="s">
        <v>46</v>
      </c>
      <c r="B183" s="383"/>
      <c r="C183" s="383">
        <v>34</v>
      </c>
      <c r="D183" s="384"/>
      <c r="E183" s="385">
        <v>2080101</v>
      </c>
      <c r="F183" s="386">
        <f t="shared" si="5"/>
        <v>34</v>
      </c>
      <c r="G183" s="385" t="s">
        <v>46</v>
      </c>
    </row>
    <row r="184" ht="14.85" customHeight="1" spans="1:7">
      <c r="A184" s="382" t="s">
        <v>156</v>
      </c>
      <c r="B184" s="383">
        <v>76</v>
      </c>
      <c r="C184" s="383">
        <v>81</v>
      </c>
      <c r="D184" s="384">
        <f t="shared" si="4"/>
        <v>6.57894736842105</v>
      </c>
      <c r="E184" s="385">
        <v>2080105</v>
      </c>
      <c r="F184" s="386">
        <f t="shared" si="5"/>
        <v>81</v>
      </c>
      <c r="G184" s="385" t="s">
        <v>156</v>
      </c>
    </row>
    <row r="185" ht="14.85" customHeight="1" spans="1:7">
      <c r="A185" s="382" t="s">
        <v>157</v>
      </c>
      <c r="B185" s="383">
        <v>851</v>
      </c>
      <c r="C185" s="383">
        <v>721</v>
      </c>
      <c r="D185" s="384">
        <f t="shared" si="4"/>
        <v>-15.2761457109283</v>
      </c>
      <c r="E185" s="385">
        <v>2080109</v>
      </c>
      <c r="F185" s="386">
        <f t="shared" si="5"/>
        <v>721</v>
      </c>
      <c r="G185" s="385" t="s">
        <v>157</v>
      </c>
    </row>
    <row r="186" ht="14.85" customHeight="1" spans="1:7">
      <c r="A186" s="382" t="s">
        <v>158</v>
      </c>
      <c r="B186" s="383"/>
      <c r="C186" s="383">
        <v>4</v>
      </c>
      <c r="D186" s="384"/>
      <c r="E186" s="385">
        <v>2080111</v>
      </c>
      <c r="F186" s="386">
        <f t="shared" si="5"/>
        <v>4</v>
      </c>
      <c r="G186" s="385" t="s">
        <v>158</v>
      </c>
    </row>
    <row r="187" ht="14.85" customHeight="1" spans="1:7">
      <c r="A187" s="382" t="s">
        <v>159</v>
      </c>
      <c r="B187" s="383"/>
      <c r="C187" s="383">
        <v>2</v>
      </c>
      <c r="D187" s="384"/>
      <c r="E187" s="385">
        <v>2080112</v>
      </c>
      <c r="F187" s="386">
        <f t="shared" si="5"/>
        <v>2</v>
      </c>
      <c r="G187" s="385" t="s">
        <v>159</v>
      </c>
    </row>
    <row r="188" ht="14.85" customHeight="1" spans="1:7">
      <c r="A188" s="382" t="s">
        <v>160</v>
      </c>
      <c r="B188" s="383">
        <v>104</v>
      </c>
      <c r="C188" s="383"/>
      <c r="D188" s="384">
        <f t="shared" si="4"/>
        <v>-100</v>
      </c>
      <c r="E188" s="385">
        <v>2080199</v>
      </c>
      <c r="F188" s="386">
        <f t="shared" si="5"/>
        <v>0</v>
      </c>
      <c r="G188" s="385" t="s">
        <v>160</v>
      </c>
    </row>
    <row r="189" ht="14.85" customHeight="1" spans="1:7">
      <c r="A189" s="382" t="s">
        <v>161</v>
      </c>
      <c r="B189" s="383">
        <v>326</v>
      </c>
      <c r="C189" s="383">
        <v>277</v>
      </c>
      <c r="D189" s="384">
        <f t="shared" si="4"/>
        <v>-15.0306748466258</v>
      </c>
      <c r="E189" s="385">
        <v>20802</v>
      </c>
      <c r="F189" s="386">
        <f t="shared" si="5"/>
        <v>277</v>
      </c>
      <c r="G189" s="385" t="s">
        <v>161</v>
      </c>
    </row>
    <row r="190" ht="14.85" customHeight="1" spans="1:7">
      <c r="A190" s="382" t="s">
        <v>46</v>
      </c>
      <c r="B190" s="383">
        <v>133</v>
      </c>
      <c r="C190" s="383">
        <v>101</v>
      </c>
      <c r="D190" s="384">
        <f t="shared" si="4"/>
        <v>-24.0601503759398</v>
      </c>
      <c r="E190" s="385">
        <v>2080201</v>
      </c>
      <c r="F190" s="386">
        <f t="shared" si="5"/>
        <v>101</v>
      </c>
      <c r="G190" s="385" t="s">
        <v>46</v>
      </c>
    </row>
    <row r="191" ht="14.85" customHeight="1" spans="1:7">
      <c r="A191" s="382" t="s">
        <v>162</v>
      </c>
      <c r="B191" s="383">
        <v>193</v>
      </c>
      <c r="C191" s="383">
        <v>176</v>
      </c>
      <c r="D191" s="384">
        <f t="shared" si="4"/>
        <v>-8.80829015544041</v>
      </c>
      <c r="E191" s="385">
        <v>2080299</v>
      </c>
      <c r="F191" s="386">
        <f t="shared" si="5"/>
        <v>176</v>
      </c>
      <c r="G191" s="385" t="s">
        <v>162</v>
      </c>
    </row>
    <row r="192" ht="14.85" customHeight="1" spans="1:7">
      <c r="A192" s="382" t="s">
        <v>163</v>
      </c>
      <c r="B192" s="383">
        <v>29157</v>
      </c>
      <c r="C192" s="383">
        <v>32788</v>
      </c>
      <c r="D192" s="384">
        <f t="shared" si="4"/>
        <v>12.4532702267037</v>
      </c>
      <c r="E192" s="385">
        <v>20805</v>
      </c>
      <c r="F192" s="386">
        <f t="shared" si="5"/>
        <v>32788</v>
      </c>
      <c r="G192" s="385" t="s">
        <v>163</v>
      </c>
    </row>
    <row r="193" ht="14.85" customHeight="1" spans="1:7">
      <c r="A193" s="382" t="s">
        <v>164</v>
      </c>
      <c r="B193" s="383">
        <v>1175</v>
      </c>
      <c r="C193" s="383">
        <v>620</v>
      </c>
      <c r="D193" s="384">
        <f t="shared" si="4"/>
        <v>-47.2340425531915</v>
      </c>
      <c r="E193" s="385">
        <v>2080501</v>
      </c>
      <c r="F193" s="386">
        <f t="shared" si="5"/>
        <v>620</v>
      </c>
      <c r="G193" s="385" t="s">
        <v>164</v>
      </c>
    </row>
    <row r="194" ht="14.85" customHeight="1" spans="1:7">
      <c r="A194" s="382" t="s">
        <v>165</v>
      </c>
      <c r="B194" s="383">
        <v>3199</v>
      </c>
      <c r="C194" s="383">
        <v>647</v>
      </c>
      <c r="D194" s="384">
        <f t="shared" ref="D194:D257" si="6">(C194-B194)/B194*100</f>
        <v>-79.7749296655205</v>
      </c>
      <c r="E194" s="385">
        <v>2080502</v>
      </c>
      <c r="F194" s="386">
        <f t="shared" si="5"/>
        <v>647</v>
      </c>
      <c r="G194" s="385" t="s">
        <v>165</v>
      </c>
    </row>
    <row r="195" ht="14.85" customHeight="1" spans="1:7">
      <c r="A195" s="382" t="s">
        <v>166</v>
      </c>
      <c r="B195" s="383">
        <v>38</v>
      </c>
      <c r="C195" s="383">
        <v>76</v>
      </c>
      <c r="D195" s="384">
        <f t="shared" si="6"/>
        <v>100</v>
      </c>
      <c r="E195" s="385">
        <v>2080504</v>
      </c>
      <c r="F195" s="386">
        <f t="shared" si="5"/>
        <v>76</v>
      </c>
      <c r="G195" s="385" t="s">
        <v>166</v>
      </c>
    </row>
    <row r="196" ht="14.85" customHeight="1" spans="1:7">
      <c r="A196" s="382" t="s">
        <v>167</v>
      </c>
      <c r="B196" s="383">
        <v>10882</v>
      </c>
      <c r="C196" s="383">
        <v>12438</v>
      </c>
      <c r="D196" s="384">
        <f t="shared" si="6"/>
        <v>14.2988421246094</v>
      </c>
      <c r="E196" s="385">
        <v>2080505</v>
      </c>
      <c r="F196" s="386">
        <f t="shared" si="5"/>
        <v>12438</v>
      </c>
      <c r="G196" s="385" t="s">
        <v>167</v>
      </c>
    </row>
    <row r="197" ht="14.85" customHeight="1" spans="1:7">
      <c r="A197" s="382" t="s">
        <v>168</v>
      </c>
      <c r="B197" s="383">
        <v>13143</v>
      </c>
      <c r="C197" s="383">
        <v>18122</v>
      </c>
      <c r="D197" s="384">
        <f t="shared" si="6"/>
        <v>37.8832838773492</v>
      </c>
      <c r="E197" s="385">
        <v>2080507</v>
      </c>
      <c r="F197" s="386">
        <f t="shared" ref="F197:F260" si="7">SUM(C197)</f>
        <v>18122</v>
      </c>
      <c r="G197" s="385" t="s">
        <v>168</v>
      </c>
    </row>
    <row r="198" ht="14.85" customHeight="1" spans="1:7">
      <c r="A198" s="382" t="s">
        <v>169</v>
      </c>
      <c r="B198" s="383">
        <v>720</v>
      </c>
      <c r="C198" s="383">
        <v>885</v>
      </c>
      <c r="D198" s="384">
        <f t="shared" si="6"/>
        <v>22.9166666666667</v>
      </c>
      <c r="E198" s="385">
        <v>2080599</v>
      </c>
      <c r="F198" s="386">
        <f t="shared" si="7"/>
        <v>885</v>
      </c>
      <c r="G198" s="385" t="s">
        <v>169</v>
      </c>
    </row>
    <row r="199" ht="14.85" customHeight="1" spans="1:7">
      <c r="A199" s="382" t="s">
        <v>170</v>
      </c>
      <c r="B199" s="383">
        <v>29</v>
      </c>
      <c r="C199" s="383"/>
      <c r="D199" s="384">
        <f t="shared" si="6"/>
        <v>-100</v>
      </c>
      <c r="E199" s="385">
        <v>20806</v>
      </c>
      <c r="F199" s="386">
        <f t="shared" si="7"/>
        <v>0</v>
      </c>
      <c r="G199" s="385" t="s">
        <v>170</v>
      </c>
    </row>
    <row r="200" ht="14.85" customHeight="1" spans="1:7">
      <c r="A200" s="382" t="s">
        <v>171</v>
      </c>
      <c r="B200" s="383">
        <v>29</v>
      </c>
      <c r="C200" s="383"/>
      <c r="D200" s="384">
        <f t="shared" si="6"/>
        <v>-100</v>
      </c>
      <c r="E200" s="385">
        <v>2080699</v>
      </c>
      <c r="F200" s="386">
        <f t="shared" si="7"/>
        <v>0</v>
      </c>
      <c r="G200" s="385" t="s">
        <v>171</v>
      </c>
    </row>
    <row r="201" ht="14.85" customHeight="1" spans="1:7">
      <c r="A201" s="382" t="s">
        <v>172</v>
      </c>
      <c r="B201" s="383">
        <v>23</v>
      </c>
      <c r="C201" s="383">
        <v>427</v>
      </c>
      <c r="D201" s="384">
        <f t="shared" si="6"/>
        <v>1756.52173913043</v>
      </c>
      <c r="E201" s="385">
        <v>20807</v>
      </c>
      <c r="F201" s="386">
        <f t="shared" si="7"/>
        <v>427</v>
      </c>
      <c r="G201" s="385" t="s">
        <v>172</v>
      </c>
    </row>
    <row r="202" ht="14.85" customHeight="1" spans="1:7">
      <c r="A202" s="382" t="s">
        <v>173</v>
      </c>
      <c r="B202" s="383"/>
      <c r="C202" s="383">
        <v>16</v>
      </c>
      <c r="D202" s="384"/>
      <c r="E202" s="385">
        <v>2080705</v>
      </c>
      <c r="F202" s="386">
        <f t="shared" si="7"/>
        <v>16</v>
      </c>
      <c r="G202" s="385" t="s">
        <v>173</v>
      </c>
    </row>
    <row r="203" ht="14.85" customHeight="1" spans="1:7">
      <c r="A203" s="382" t="s">
        <v>174</v>
      </c>
      <c r="B203" s="383">
        <v>23</v>
      </c>
      <c r="C203" s="383">
        <v>411</v>
      </c>
      <c r="D203" s="384">
        <f t="shared" si="6"/>
        <v>1686.95652173913</v>
      </c>
      <c r="E203" s="385">
        <v>2080799</v>
      </c>
      <c r="F203" s="386">
        <f t="shared" si="7"/>
        <v>411</v>
      </c>
      <c r="G203" s="385" t="s">
        <v>174</v>
      </c>
    </row>
    <row r="204" ht="14.85" customHeight="1" spans="1:7">
      <c r="A204" s="382" t="s">
        <v>175</v>
      </c>
      <c r="B204" s="383">
        <v>2982</v>
      </c>
      <c r="C204" s="383">
        <v>3967</v>
      </c>
      <c r="D204" s="384">
        <f t="shared" si="6"/>
        <v>33.0315224681422</v>
      </c>
      <c r="E204" s="385">
        <v>20808</v>
      </c>
      <c r="F204" s="386">
        <f t="shared" si="7"/>
        <v>3967</v>
      </c>
      <c r="G204" s="385" t="s">
        <v>175</v>
      </c>
    </row>
    <row r="205" ht="14.85" customHeight="1" spans="1:7">
      <c r="A205" s="382" t="s">
        <v>176</v>
      </c>
      <c r="B205" s="383"/>
      <c r="C205" s="383">
        <v>8</v>
      </c>
      <c r="D205" s="384"/>
      <c r="E205" s="385">
        <v>2080801</v>
      </c>
      <c r="F205" s="386">
        <f t="shared" si="7"/>
        <v>8</v>
      </c>
      <c r="G205" s="385" t="s">
        <v>176</v>
      </c>
    </row>
    <row r="206" ht="14.85" customHeight="1" spans="1:7">
      <c r="A206" s="382" t="s">
        <v>177</v>
      </c>
      <c r="B206" s="383">
        <v>2982</v>
      </c>
      <c r="C206" s="383">
        <v>3959</v>
      </c>
      <c r="D206" s="384">
        <f t="shared" si="6"/>
        <v>32.7632461435278</v>
      </c>
      <c r="E206" s="385">
        <v>2080899</v>
      </c>
      <c r="F206" s="386">
        <f t="shared" si="7"/>
        <v>3959</v>
      </c>
      <c r="G206" s="385" t="s">
        <v>177</v>
      </c>
    </row>
    <row r="207" ht="14.85" customHeight="1" spans="1:7">
      <c r="A207" s="382" t="s">
        <v>178</v>
      </c>
      <c r="B207" s="383">
        <v>308</v>
      </c>
      <c r="C207" s="383">
        <v>169</v>
      </c>
      <c r="D207" s="384">
        <f t="shared" si="6"/>
        <v>-45.1298701298701</v>
      </c>
      <c r="E207" s="385">
        <v>20809</v>
      </c>
      <c r="F207" s="386">
        <f t="shared" si="7"/>
        <v>169</v>
      </c>
      <c r="G207" s="385" t="s">
        <v>178</v>
      </c>
    </row>
    <row r="208" ht="14.85" customHeight="1" spans="1:7">
      <c r="A208" s="382" t="s">
        <v>179</v>
      </c>
      <c r="B208" s="383"/>
      <c r="C208" s="383">
        <v>145</v>
      </c>
      <c r="D208" s="384"/>
      <c r="E208" s="385">
        <v>2080902</v>
      </c>
      <c r="F208" s="386">
        <f t="shared" si="7"/>
        <v>145</v>
      </c>
      <c r="G208" s="385" t="s">
        <v>179</v>
      </c>
    </row>
    <row r="209" ht="14.85" customHeight="1" spans="1:7">
      <c r="A209" s="382" t="s">
        <v>180</v>
      </c>
      <c r="B209" s="383">
        <v>20</v>
      </c>
      <c r="C209" s="383">
        <v>24</v>
      </c>
      <c r="D209" s="384">
        <f t="shared" si="6"/>
        <v>20</v>
      </c>
      <c r="E209" s="385">
        <v>2080903</v>
      </c>
      <c r="F209" s="386">
        <f t="shared" si="7"/>
        <v>24</v>
      </c>
      <c r="G209" s="385" t="s">
        <v>180</v>
      </c>
    </row>
    <row r="210" ht="14.85" customHeight="1" spans="1:7">
      <c r="A210" s="382" t="s">
        <v>181</v>
      </c>
      <c r="B210" s="383">
        <v>288</v>
      </c>
      <c r="C210" s="383"/>
      <c r="D210" s="384">
        <f t="shared" si="6"/>
        <v>-100</v>
      </c>
      <c r="E210" s="385">
        <v>2080999</v>
      </c>
      <c r="F210" s="386">
        <f t="shared" si="7"/>
        <v>0</v>
      </c>
      <c r="G210" s="385" t="s">
        <v>181</v>
      </c>
    </row>
    <row r="211" ht="14.85" customHeight="1" spans="1:7">
      <c r="A211" s="382" t="s">
        <v>182</v>
      </c>
      <c r="B211" s="383">
        <v>133</v>
      </c>
      <c r="C211" s="383">
        <v>128</v>
      </c>
      <c r="D211" s="384">
        <f t="shared" si="6"/>
        <v>-3.7593984962406</v>
      </c>
      <c r="E211" s="385">
        <v>20810</v>
      </c>
      <c r="F211" s="386">
        <f t="shared" si="7"/>
        <v>128</v>
      </c>
      <c r="G211" s="385" t="s">
        <v>182</v>
      </c>
    </row>
    <row r="212" ht="14.85" customHeight="1" spans="1:7">
      <c r="A212" s="382" t="s">
        <v>183</v>
      </c>
      <c r="B212" s="383">
        <v>133</v>
      </c>
      <c r="C212" s="383">
        <v>128</v>
      </c>
      <c r="D212" s="384">
        <f t="shared" si="6"/>
        <v>-3.7593984962406</v>
      </c>
      <c r="E212" s="385">
        <v>2081005</v>
      </c>
      <c r="F212" s="386">
        <f t="shared" si="7"/>
        <v>128</v>
      </c>
      <c r="G212" s="385" t="s">
        <v>183</v>
      </c>
    </row>
    <row r="213" ht="14.85" customHeight="1" spans="1:7">
      <c r="A213" s="382" t="s">
        <v>184</v>
      </c>
      <c r="B213" s="383">
        <v>82</v>
      </c>
      <c r="C213" s="383">
        <v>184</v>
      </c>
      <c r="D213" s="384">
        <f t="shared" si="6"/>
        <v>124.390243902439</v>
      </c>
      <c r="E213" s="385">
        <v>20811</v>
      </c>
      <c r="F213" s="386">
        <f t="shared" si="7"/>
        <v>184</v>
      </c>
      <c r="G213" s="385" t="s">
        <v>184</v>
      </c>
    </row>
    <row r="214" ht="14.85" customHeight="1" spans="1:7">
      <c r="A214" s="382" t="s">
        <v>46</v>
      </c>
      <c r="B214" s="383">
        <v>50</v>
      </c>
      <c r="C214" s="383">
        <v>100</v>
      </c>
      <c r="D214" s="384">
        <f t="shared" si="6"/>
        <v>100</v>
      </c>
      <c r="E214" s="385">
        <v>2081101</v>
      </c>
      <c r="F214" s="386">
        <f t="shared" si="7"/>
        <v>100</v>
      </c>
      <c r="G214" s="385" t="s">
        <v>46</v>
      </c>
    </row>
    <row r="215" ht="14.85" customHeight="1" spans="1:7">
      <c r="A215" s="382" t="s">
        <v>48</v>
      </c>
      <c r="B215" s="383">
        <v>32</v>
      </c>
      <c r="C215" s="383">
        <v>31</v>
      </c>
      <c r="D215" s="384">
        <f t="shared" si="6"/>
        <v>-3.125</v>
      </c>
      <c r="E215" s="385">
        <v>2081103</v>
      </c>
      <c r="F215" s="386">
        <f t="shared" si="7"/>
        <v>31</v>
      </c>
      <c r="G215" s="385" t="s">
        <v>48</v>
      </c>
    </row>
    <row r="216" ht="14.85" customHeight="1" spans="1:7">
      <c r="A216" s="382" t="s">
        <v>185</v>
      </c>
      <c r="B216" s="383"/>
      <c r="C216" s="383">
        <v>22</v>
      </c>
      <c r="D216" s="384"/>
      <c r="E216" s="385">
        <v>2081105</v>
      </c>
      <c r="F216" s="386">
        <f t="shared" si="7"/>
        <v>22</v>
      </c>
      <c r="G216" s="385" t="s">
        <v>185</v>
      </c>
    </row>
    <row r="217" ht="14.85" customHeight="1" spans="1:7">
      <c r="A217" s="382" t="s">
        <v>186</v>
      </c>
      <c r="B217" s="383"/>
      <c r="C217" s="383">
        <v>31</v>
      </c>
      <c r="D217" s="384"/>
      <c r="E217" s="385">
        <v>2081199</v>
      </c>
      <c r="F217" s="386">
        <f t="shared" si="7"/>
        <v>31</v>
      </c>
      <c r="G217" s="385" t="s">
        <v>186</v>
      </c>
    </row>
    <row r="218" ht="14.85" customHeight="1" spans="1:7">
      <c r="A218" s="382" t="s">
        <v>187</v>
      </c>
      <c r="B218" s="383">
        <v>50</v>
      </c>
      <c r="C218" s="383">
        <v>52</v>
      </c>
      <c r="D218" s="384">
        <f t="shared" si="6"/>
        <v>4</v>
      </c>
      <c r="E218" s="385">
        <v>20816</v>
      </c>
      <c r="F218" s="386">
        <f t="shared" si="7"/>
        <v>52</v>
      </c>
      <c r="G218" s="385" t="s">
        <v>187</v>
      </c>
    </row>
    <row r="219" ht="14.85" customHeight="1" spans="1:7">
      <c r="A219" s="382" t="s">
        <v>46</v>
      </c>
      <c r="B219" s="383">
        <v>45</v>
      </c>
      <c r="C219" s="383">
        <v>52</v>
      </c>
      <c r="D219" s="384">
        <f t="shared" si="6"/>
        <v>15.5555555555556</v>
      </c>
      <c r="E219" s="385">
        <v>2081601</v>
      </c>
      <c r="F219" s="386">
        <f t="shared" si="7"/>
        <v>52</v>
      </c>
      <c r="G219" s="385" t="s">
        <v>46</v>
      </c>
    </row>
    <row r="220" ht="14.85" customHeight="1" spans="1:7">
      <c r="A220" s="382" t="s">
        <v>47</v>
      </c>
      <c r="B220" s="383">
        <v>5</v>
      </c>
      <c r="C220" s="383"/>
      <c r="D220" s="384">
        <f t="shared" si="6"/>
        <v>-100</v>
      </c>
      <c r="E220" s="385">
        <v>2081602</v>
      </c>
      <c r="F220" s="386">
        <f t="shared" si="7"/>
        <v>0</v>
      </c>
      <c r="G220" s="385" t="s">
        <v>47</v>
      </c>
    </row>
    <row r="221" ht="14.85" customHeight="1" spans="1:7">
      <c r="A221" s="382" t="s">
        <v>188</v>
      </c>
      <c r="B221" s="383">
        <v>6770</v>
      </c>
      <c r="C221" s="383">
        <v>5692</v>
      </c>
      <c r="D221" s="384">
        <f t="shared" si="6"/>
        <v>-15.9231905465288</v>
      </c>
      <c r="E221" s="385">
        <v>20820</v>
      </c>
      <c r="F221" s="386">
        <f t="shared" si="7"/>
        <v>5692</v>
      </c>
      <c r="G221" s="385" t="s">
        <v>188</v>
      </c>
    </row>
    <row r="222" ht="14.85" customHeight="1" spans="1:7">
      <c r="A222" s="382" t="s">
        <v>189</v>
      </c>
      <c r="B222" s="383">
        <v>6770</v>
      </c>
      <c r="C222" s="383">
        <v>5692</v>
      </c>
      <c r="D222" s="384">
        <f t="shared" si="6"/>
        <v>-15.9231905465288</v>
      </c>
      <c r="E222" s="385">
        <v>2082001</v>
      </c>
      <c r="F222" s="386">
        <f t="shared" si="7"/>
        <v>5692</v>
      </c>
      <c r="G222" s="385" t="s">
        <v>189</v>
      </c>
    </row>
    <row r="223" ht="14.85" customHeight="1" spans="1:7">
      <c r="A223" s="382" t="s">
        <v>190</v>
      </c>
      <c r="B223" s="383"/>
      <c r="C223" s="383">
        <v>13</v>
      </c>
      <c r="D223" s="384"/>
      <c r="E223" s="385">
        <v>20825</v>
      </c>
      <c r="F223" s="386">
        <f t="shared" si="7"/>
        <v>13</v>
      </c>
      <c r="G223" s="385" t="s">
        <v>190</v>
      </c>
    </row>
    <row r="224" ht="14.85" customHeight="1" spans="1:7">
      <c r="A224" s="382" t="s">
        <v>191</v>
      </c>
      <c r="B224" s="383"/>
      <c r="C224" s="383">
        <v>13</v>
      </c>
      <c r="D224" s="384"/>
      <c r="E224" s="385">
        <v>2082502</v>
      </c>
      <c r="F224" s="386">
        <f t="shared" si="7"/>
        <v>13</v>
      </c>
      <c r="G224" s="385" t="s">
        <v>191</v>
      </c>
    </row>
    <row r="225" ht="14.85" customHeight="1" spans="1:7">
      <c r="A225" s="382" t="s">
        <v>192</v>
      </c>
      <c r="B225" s="383">
        <v>15795</v>
      </c>
      <c r="C225" s="383">
        <v>19302</v>
      </c>
      <c r="D225" s="384">
        <f t="shared" si="6"/>
        <v>22.2032288698955</v>
      </c>
      <c r="E225" s="385">
        <v>20826</v>
      </c>
      <c r="F225" s="386">
        <f t="shared" si="7"/>
        <v>19302</v>
      </c>
      <c r="G225" s="385" t="s">
        <v>192</v>
      </c>
    </row>
    <row r="226" ht="14.85" customHeight="1" spans="1:7">
      <c r="A226" s="382" t="s">
        <v>193</v>
      </c>
      <c r="B226" s="383"/>
      <c r="C226" s="383"/>
      <c r="D226" s="384"/>
      <c r="E226" s="385">
        <v>2082601</v>
      </c>
      <c r="F226" s="386">
        <f t="shared" si="7"/>
        <v>0</v>
      </c>
      <c r="G226" s="385" t="s">
        <v>193</v>
      </c>
    </row>
    <row r="227" ht="14.85" customHeight="1" spans="1:7">
      <c r="A227" s="382" t="s">
        <v>194</v>
      </c>
      <c r="B227" s="383">
        <v>15795</v>
      </c>
      <c r="C227" s="383">
        <v>19302</v>
      </c>
      <c r="D227" s="384">
        <f t="shared" si="6"/>
        <v>22.2032288698955</v>
      </c>
      <c r="E227" s="385">
        <v>2082602</v>
      </c>
      <c r="F227" s="386">
        <f t="shared" si="7"/>
        <v>19302</v>
      </c>
      <c r="G227" s="385" t="s">
        <v>194</v>
      </c>
    </row>
    <row r="228" ht="14.85" customHeight="1" spans="1:7">
      <c r="A228" s="382" t="s">
        <v>195</v>
      </c>
      <c r="B228" s="383">
        <v>531</v>
      </c>
      <c r="C228" s="383">
        <v>1100</v>
      </c>
      <c r="D228" s="384">
        <f t="shared" si="6"/>
        <v>107.156308851224</v>
      </c>
      <c r="E228" s="385">
        <v>20827</v>
      </c>
      <c r="F228" s="386">
        <f t="shared" si="7"/>
        <v>1100</v>
      </c>
      <c r="G228" s="385" t="s">
        <v>195</v>
      </c>
    </row>
    <row r="229" ht="14.85" customHeight="1" spans="1:7">
      <c r="A229" s="382" t="s">
        <v>196</v>
      </c>
      <c r="B229" s="383">
        <v>531</v>
      </c>
      <c r="C229" s="383">
        <v>607</v>
      </c>
      <c r="D229" s="384">
        <f t="shared" si="6"/>
        <v>14.3126177024482</v>
      </c>
      <c r="E229" s="385">
        <v>2082701</v>
      </c>
      <c r="F229" s="386">
        <f t="shared" si="7"/>
        <v>607</v>
      </c>
      <c r="G229" s="385" t="s">
        <v>196</v>
      </c>
    </row>
    <row r="230" ht="14.85" customHeight="1" spans="1:7">
      <c r="A230" s="382" t="s">
        <v>197</v>
      </c>
      <c r="B230" s="383"/>
      <c r="C230" s="383">
        <v>247</v>
      </c>
      <c r="D230" s="384"/>
      <c r="E230" s="385">
        <v>2082702</v>
      </c>
      <c r="F230" s="386">
        <f t="shared" si="7"/>
        <v>247</v>
      </c>
      <c r="G230" s="385" t="s">
        <v>197</v>
      </c>
    </row>
    <row r="231" ht="14.85" customHeight="1" spans="1:7">
      <c r="A231" s="382" t="s">
        <v>198</v>
      </c>
      <c r="B231" s="383"/>
      <c r="C231" s="383">
        <v>246</v>
      </c>
      <c r="D231" s="384"/>
      <c r="E231" s="385">
        <v>2082703</v>
      </c>
      <c r="F231" s="386">
        <f t="shared" si="7"/>
        <v>246</v>
      </c>
      <c r="G231" s="385" t="s">
        <v>198</v>
      </c>
    </row>
    <row r="232" ht="14.85" customHeight="1" spans="1:7">
      <c r="A232" s="396" t="s">
        <v>199</v>
      </c>
      <c r="B232" s="383"/>
      <c r="C232" s="383">
        <v>56</v>
      </c>
      <c r="D232" s="384"/>
      <c r="E232" s="385">
        <v>20828</v>
      </c>
      <c r="F232" s="386">
        <f t="shared" si="7"/>
        <v>56</v>
      </c>
      <c r="G232" s="385" t="s">
        <v>199</v>
      </c>
    </row>
    <row r="233" ht="14.85" customHeight="1" spans="1:7">
      <c r="A233" s="382" t="s">
        <v>46</v>
      </c>
      <c r="B233" s="383"/>
      <c r="C233" s="383">
        <v>52</v>
      </c>
      <c r="D233" s="384"/>
      <c r="E233" s="385">
        <v>2082801</v>
      </c>
      <c r="F233" s="386">
        <f t="shared" si="7"/>
        <v>52</v>
      </c>
      <c r="G233" s="385" t="s">
        <v>46</v>
      </c>
    </row>
    <row r="234" ht="14.85" customHeight="1" spans="1:7">
      <c r="A234" s="382" t="s">
        <v>58</v>
      </c>
      <c r="B234" s="383"/>
      <c r="C234" s="383">
        <v>4</v>
      </c>
      <c r="D234" s="384"/>
      <c r="E234" s="385">
        <v>2082850</v>
      </c>
      <c r="F234" s="386">
        <f t="shared" si="7"/>
        <v>4</v>
      </c>
      <c r="G234" s="385" t="s">
        <v>58</v>
      </c>
    </row>
    <row r="235" ht="14.85" customHeight="1" spans="1:7">
      <c r="A235" s="382" t="s">
        <v>200</v>
      </c>
      <c r="B235" s="383"/>
      <c r="C235" s="383">
        <v>103</v>
      </c>
      <c r="D235" s="384"/>
      <c r="E235" s="385">
        <v>20899</v>
      </c>
      <c r="F235" s="386">
        <f t="shared" si="7"/>
        <v>103</v>
      </c>
      <c r="G235" s="385" t="s">
        <v>200</v>
      </c>
    </row>
    <row r="236" ht="14.85" customHeight="1" spans="1:7">
      <c r="A236" s="382" t="s">
        <v>201</v>
      </c>
      <c r="B236" s="383">
        <f>B237+B240+B243+B245+B251+B253+B257+B262+B264+B267</f>
        <v>40148</v>
      </c>
      <c r="C236" s="383">
        <v>46702</v>
      </c>
      <c r="D236" s="384">
        <f t="shared" si="6"/>
        <v>16.3245989837601</v>
      </c>
      <c r="E236" s="385">
        <v>210</v>
      </c>
      <c r="F236" s="386">
        <f t="shared" si="7"/>
        <v>46702</v>
      </c>
      <c r="G236" s="385" t="s">
        <v>201</v>
      </c>
    </row>
    <row r="237" ht="14.85" customHeight="1" spans="1:7">
      <c r="A237" s="382" t="s">
        <v>202</v>
      </c>
      <c r="B237" s="383">
        <v>700</v>
      </c>
      <c r="C237" s="383">
        <v>402</v>
      </c>
      <c r="D237" s="384">
        <f t="shared" si="6"/>
        <v>-42.5714285714286</v>
      </c>
      <c r="E237" s="385">
        <v>21001</v>
      </c>
      <c r="F237" s="386">
        <f t="shared" si="7"/>
        <v>402</v>
      </c>
      <c r="G237" s="385" t="s">
        <v>202</v>
      </c>
    </row>
    <row r="238" ht="14.85" customHeight="1" spans="1:7">
      <c r="A238" s="382" t="s">
        <v>46</v>
      </c>
      <c r="B238" s="383">
        <v>589</v>
      </c>
      <c r="C238" s="383">
        <v>301</v>
      </c>
      <c r="D238" s="384">
        <f t="shared" si="6"/>
        <v>-48.8964346349745</v>
      </c>
      <c r="E238" s="385">
        <v>2100101</v>
      </c>
      <c r="F238" s="386">
        <f t="shared" si="7"/>
        <v>301</v>
      </c>
      <c r="G238" s="385" t="s">
        <v>46</v>
      </c>
    </row>
    <row r="239" ht="14.85" customHeight="1" spans="1:7">
      <c r="A239" s="382" t="s">
        <v>203</v>
      </c>
      <c r="B239" s="383">
        <v>111</v>
      </c>
      <c r="C239" s="383">
        <v>101</v>
      </c>
      <c r="D239" s="384">
        <f t="shared" si="6"/>
        <v>-9.00900900900901</v>
      </c>
      <c r="E239" s="385">
        <v>2100199</v>
      </c>
      <c r="F239" s="386">
        <f t="shared" si="7"/>
        <v>101</v>
      </c>
      <c r="G239" s="385" t="s">
        <v>203</v>
      </c>
    </row>
    <row r="240" ht="14.85" customHeight="1" spans="1:7">
      <c r="A240" s="382" t="s">
        <v>204</v>
      </c>
      <c r="B240" s="383">
        <v>473</v>
      </c>
      <c r="C240" s="383">
        <v>210</v>
      </c>
      <c r="D240" s="384">
        <f t="shared" si="6"/>
        <v>-55.6025369978858</v>
      </c>
      <c r="E240" s="385">
        <v>21002</v>
      </c>
      <c r="F240" s="386">
        <f t="shared" si="7"/>
        <v>210</v>
      </c>
      <c r="G240" s="385" t="s">
        <v>204</v>
      </c>
    </row>
    <row r="241" ht="14.85" customHeight="1" spans="1:7">
      <c r="A241" s="382" t="s">
        <v>205</v>
      </c>
      <c r="B241" s="383">
        <v>6</v>
      </c>
      <c r="C241" s="383">
        <v>210</v>
      </c>
      <c r="D241" s="384">
        <f t="shared" si="6"/>
        <v>3400</v>
      </c>
      <c r="E241" s="385">
        <v>2100201</v>
      </c>
      <c r="F241" s="386">
        <f t="shared" si="7"/>
        <v>210</v>
      </c>
      <c r="G241" s="385" t="s">
        <v>205</v>
      </c>
    </row>
    <row r="242" ht="14.85" customHeight="1" spans="1:7">
      <c r="A242" s="382" t="s">
        <v>206</v>
      </c>
      <c r="B242" s="383">
        <v>467</v>
      </c>
      <c r="C242" s="383"/>
      <c r="D242" s="384">
        <f t="shared" si="6"/>
        <v>-100</v>
      </c>
      <c r="E242" s="385">
        <v>2100299</v>
      </c>
      <c r="F242" s="386">
        <f t="shared" si="7"/>
        <v>0</v>
      </c>
      <c r="G242" s="385" t="s">
        <v>206</v>
      </c>
    </row>
    <row r="243" ht="14.85" customHeight="1" spans="1:7">
      <c r="A243" s="382" t="s">
        <v>207</v>
      </c>
      <c r="B243" s="383">
        <v>1066</v>
      </c>
      <c r="C243" s="383">
        <v>699</v>
      </c>
      <c r="D243" s="384">
        <f t="shared" si="6"/>
        <v>-34.4277673545966</v>
      </c>
      <c r="E243" s="385">
        <v>21003</v>
      </c>
      <c r="F243" s="386">
        <f t="shared" si="7"/>
        <v>699</v>
      </c>
      <c r="G243" s="385" t="s">
        <v>207</v>
      </c>
    </row>
    <row r="244" ht="14.85" customHeight="1" spans="1:7">
      <c r="A244" s="382" t="s">
        <v>208</v>
      </c>
      <c r="B244" s="383">
        <v>1066</v>
      </c>
      <c r="C244" s="383">
        <v>699</v>
      </c>
      <c r="D244" s="384">
        <f t="shared" si="6"/>
        <v>-34.4277673545966</v>
      </c>
      <c r="E244" s="385">
        <v>2100399</v>
      </c>
      <c r="F244" s="386">
        <f t="shared" si="7"/>
        <v>699</v>
      </c>
      <c r="G244" s="385" t="s">
        <v>208</v>
      </c>
    </row>
    <row r="245" ht="14.85" customHeight="1" spans="1:7">
      <c r="A245" s="382" t="s">
        <v>209</v>
      </c>
      <c r="B245" s="383">
        <v>4411</v>
      </c>
      <c r="C245" s="383">
        <v>4849</v>
      </c>
      <c r="D245" s="384">
        <f t="shared" si="6"/>
        <v>9.92972115166629</v>
      </c>
      <c r="E245" s="385">
        <v>21004</v>
      </c>
      <c r="F245" s="386">
        <f t="shared" si="7"/>
        <v>4849</v>
      </c>
      <c r="G245" s="385" t="s">
        <v>209</v>
      </c>
    </row>
    <row r="246" ht="14.85" customHeight="1" spans="1:7">
      <c r="A246" s="382" t="s">
        <v>210</v>
      </c>
      <c r="B246" s="383">
        <v>411</v>
      </c>
      <c r="C246" s="383">
        <v>396</v>
      </c>
      <c r="D246" s="384">
        <f t="shared" si="6"/>
        <v>-3.64963503649635</v>
      </c>
      <c r="E246" s="385">
        <v>2100401</v>
      </c>
      <c r="F246" s="386">
        <f t="shared" si="7"/>
        <v>396</v>
      </c>
      <c r="G246" s="385" t="s">
        <v>210</v>
      </c>
    </row>
    <row r="247" ht="14.85" customHeight="1" spans="1:7">
      <c r="A247" s="382" t="s">
        <v>211</v>
      </c>
      <c r="B247" s="383">
        <v>444</v>
      </c>
      <c r="C247" s="383">
        <v>437</v>
      </c>
      <c r="D247" s="384">
        <f t="shared" si="6"/>
        <v>-1.57657657657658</v>
      </c>
      <c r="E247" s="385">
        <v>2100402</v>
      </c>
      <c r="F247" s="386">
        <f t="shared" si="7"/>
        <v>437</v>
      </c>
      <c r="G247" s="385" t="s">
        <v>211</v>
      </c>
    </row>
    <row r="248" ht="14.85" customHeight="1" spans="1:7">
      <c r="A248" s="382" t="s">
        <v>212</v>
      </c>
      <c r="B248" s="383">
        <v>629</v>
      </c>
      <c r="C248" s="383">
        <v>661</v>
      </c>
      <c r="D248" s="384">
        <f t="shared" si="6"/>
        <v>5.08744038155803</v>
      </c>
      <c r="E248" s="385">
        <v>2100403</v>
      </c>
      <c r="F248" s="386">
        <f t="shared" si="7"/>
        <v>661</v>
      </c>
      <c r="G248" s="385" t="s">
        <v>212</v>
      </c>
    </row>
    <row r="249" ht="14.85" customHeight="1" spans="1:7">
      <c r="A249" s="382" t="s">
        <v>213</v>
      </c>
      <c r="B249" s="383">
        <v>2765</v>
      </c>
      <c r="C249" s="383">
        <v>3114</v>
      </c>
      <c r="D249" s="384">
        <f t="shared" si="6"/>
        <v>12.622061482821</v>
      </c>
      <c r="E249" s="385">
        <v>2100408</v>
      </c>
      <c r="F249" s="386">
        <f t="shared" si="7"/>
        <v>3114</v>
      </c>
      <c r="G249" s="385" t="s">
        <v>213</v>
      </c>
    </row>
    <row r="250" ht="14.85" customHeight="1" spans="1:7">
      <c r="A250" s="382" t="s">
        <v>214</v>
      </c>
      <c r="B250" s="383">
        <v>162</v>
      </c>
      <c r="C250" s="383">
        <v>241</v>
      </c>
      <c r="D250" s="384">
        <f t="shared" si="6"/>
        <v>48.7654320987654</v>
      </c>
      <c r="E250" s="385">
        <v>2100409</v>
      </c>
      <c r="F250" s="386">
        <f t="shared" si="7"/>
        <v>241</v>
      </c>
      <c r="G250" s="385" t="s">
        <v>214</v>
      </c>
    </row>
    <row r="251" ht="14.85" customHeight="1" spans="1:7">
      <c r="A251" s="382" t="s">
        <v>215</v>
      </c>
      <c r="B251" s="383">
        <v>30</v>
      </c>
      <c r="C251" s="383"/>
      <c r="D251" s="384">
        <f t="shared" si="6"/>
        <v>-100</v>
      </c>
      <c r="E251" s="385">
        <v>21006</v>
      </c>
      <c r="F251" s="386">
        <f t="shared" si="7"/>
        <v>0</v>
      </c>
      <c r="G251" s="385" t="s">
        <v>215</v>
      </c>
    </row>
    <row r="252" ht="14.85" customHeight="1" spans="1:7">
      <c r="A252" s="382" t="s">
        <v>216</v>
      </c>
      <c r="B252" s="383">
        <v>30</v>
      </c>
      <c r="C252" s="383"/>
      <c r="D252" s="384">
        <f t="shared" si="6"/>
        <v>-100</v>
      </c>
      <c r="E252" s="385">
        <v>2100601</v>
      </c>
      <c r="F252" s="386">
        <f t="shared" si="7"/>
        <v>0</v>
      </c>
      <c r="G252" s="385" t="s">
        <v>216</v>
      </c>
    </row>
    <row r="253" ht="14.85" customHeight="1" spans="1:7">
      <c r="A253" s="382" t="s">
        <v>217</v>
      </c>
      <c r="B253" s="383">
        <v>1086</v>
      </c>
      <c r="C253" s="383">
        <v>1915</v>
      </c>
      <c r="D253" s="384">
        <f t="shared" si="6"/>
        <v>76.3351749539595</v>
      </c>
      <c r="E253" s="385">
        <v>21007</v>
      </c>
      <c r="F253" s="386">
        <f t="shared" si="7"/>
        <v>1915</v>
      </c>
      <c r="G253" s="385" t="s">
        <v>217</v>
      </c>
    </row>
    <row r="254" ht="14.85" customHeight="1" spans="1:7">
      <c r="A254" s="382" t="s">
        <v>218</v>
      </c>
      <c r="B254" s="383">
        <v>241</v>
      </c>
      <c r="C254" s="383">
        <v>256</v>
      </c>
      <c r="D254" s="384">
        <f t="shared" si="6"/>
        <v>6.22406639004149</v>
      </c>
      <c r="E254" s="385">
        <v>2100716</v>
      </c>
      <c r="F254" s="386">
        <f t="shared" si="7"/>
        <v>256</v>
      </c>
      <c r="G254" s="385" t="s">
        <v>218</v>
      </c>
    </row>
    <row r="255" ht="14.85" customHeight="1" spans="1:7">
      <c r="A255" s="382" t="s">
        <v>219</v>
      </c>
      <c r="B255" s="383">
        <v>845</v>
      </c>
      <c r="C255" s="383"/>
      <c r="D255" s="384">
        <f t="shared" si="6"/>
        <v>-100</v>
      </c>
      <c r="E255" s="385">
        <v>2100717</v>
      </c>
      <c r="F255" s="386">
        <f t="shared" si="7"/>
        <v>0</v>
      </c>
      <c r="G255" s="385" t="s">
        <v>219</v>
      </c>
    </row>
    <row r="256" ht="14.85" customHeight="1" spans="1:7">
      <c r="A256" s="382" t="s">
        <v>220</v>
      </c>
      <c r="B256" s="383"/>
      <c r="C256" s="383">
        <v>1659</v>
      </c>
      <c r="D256" s="384"/>
      <c r="E256" s="385">
        <v>2100799</v>
      </c>
      <c r="F256" s="386">
        <f t="shared" si="7"/>
        <v>1659</v>
      </c>
      <c r="G256" s="385" t="s">
        <v>220</v>
      </c>
    </row>
    <row r="257" ht="14.85" customHeight="1" spans="1:7">
      <c r="A257" s="382" t="s">
        <v>221</v>
      </c>
      <c r="B257" s="383">
        <v>4810</v>
      </c>
      <c r="C257" s="383">
        <v>6257</v>
      </c>
      <c r="D257" s="384">
        <f t="shared" si="6"/>
        <v>30.0831600831601</v>
      </c>
      <c r="E257" s="385">
        <v>21011</v>
      </c>
      <c r="F257" s="386">
        <f t="shared" si="7"/>
        <v>6257</v>
      </c>
      <c r="G257" s="385" t="s">
        <v>221</v>
      </c>
    </row>
    <row r="258" ht="14.85" customHeight="1" spans="1:7">
      <c r="A258" s="382" t="s">
        <v>222</v>
      </c>
      <c r="B258" s="383">
        <v>539</v>
      </c>
      <c r="C258" s="383">
        <v>810</v>
      </c>
      <c r="D258" s="384">
        <f t="shared" ref="D258:D321" si="8">(C258-B258)/B258*100</f>
        <v>50.278293135436</v>
      </c>
      <c r="E258" s="385">
        <v>2101101</v>
      </c>
      <c r="F258" s="386">
        <f t="shared" si="7"/>
        <v>810</v>
      </c>
      <c r="G258" s="385" t="s">
        <v>222</v>
      </c>
    </row>
    <row r="259" ht="14.85" customHeight="1" spans="1:7">
      <c r="A259" s="382" t="s">
        <v>223</v>
      </c>
      <c r="B259" s="383">
        <v>4178</v>
      </c>
      <c r="C259" s="383">
        <v>5154</v>
      </c>
      <c r="D259" s="384">
        <f t="shared" si="8"/>
        <v>23.3604595500239</v>
      </c>
      <c r="E259" s="385">
        <v>2101102</v>
      </c>
      <c r="F259" s="386">
        <f t="shared" si="7"/>
        <v>5154</v>
      </c>
      <c r="G259" s="385" t="s">
        <v>223</v>
      </c>
    </row>
    <row r="260" ht="14.85" customHeight="1" spans="1:7">
      <c r="A260" s="382" t="s">
        <v>224</v>
      </c>
      <c r="B260" s="383">
        <v>93</v>
      </c>
      <c r="C260" s="383">
        <v>227</v>
      </c>
      <c r="D260" s="384">
        <f t="shared" si="8"/>
        <v>144.086021505376</v>
      </c>
      <c r="E260" s="385">
        <v>2101103</v>
      </c>
      <c r="F260" s="386">
        <f t="shared" si="7"/>
        <v>227</v>
      </c>
      <c r="G260" s="385" t="s">
        <v>224</v>
      </c>
    </row>
    <row r="261" ht="14.85" customHeight="1" spans="1:7">
      <c r="A261" s="382" t="s">
        <v>225</v>
      </c>
      <c r="B261" s="383"/>
      <c r="C261" s="383">
        <v>66</v>
      </c>
      <c r="D261" s="384"/>
      <c r="E261" s="385">
        <v>2101199</v>
      </c>
      <c r="F261" s="386">
        <f t="shared" ref="F261:F324" si="9">SUM(C261)</f>
        <v>66</v>
      </c>
      <c r="G261" s="385" t="s">
        <v>225</v>
      </c>
    </row>
    <row r="262" ht="14.85" customHeight="1" spans="1:7">
      <c r="A262" s="382" t="s">
        <v>226</v>
      </c>
      <c r="B262" s="383">
        <v>26783</v>
      </c>
      <c r="C262" s="383">
        <v>29824</v>
      </c>
      <c r="D262" s="384">
        <f t="shared" si="8"/>
        <v>11.3542172273457</v>
      </c>
      <c r="E262" s="385">
        <v>21012</v>
      </c>
      <c r="F262" s="386">
        <f t="shared" si="9"/>
        <v>29824</v>
      </c>
      <c r="G262" s="385" t="s">
        <v>226</v>
      </c>
    </row>
    <row r="263" ht="14.85" customHeight="1" spans="1:7">
      <c r="A263" s="382" t="s">
        <v>227</v>
      </c>
      <c r="B263" s="383">
        <v>26783</v>
      </c>
      <c r="C263" s="383">
        <v>29824</v>
      </c>
      <c r="D263" s="384">
        <f t="shared" si="8"/>
        <v>11.3542172273457</v>
      </c>
      <c r="E263" s="385">
        <v>2101202</v>
      </c>
      <c r="F263" s="386">
        <f t="shared" si="9"/>
        <v>29824</v>
      </c>
      <c r="G263" s="385" t="s">
        <v>227</v>
      </c>
    </row>
    <row r="264" ht="14.85" customHeight="1" spans="1:7">
      <c r="A264" s="382" t="s">
        <v>228</v>
      </c>
      <c r="B264" s="383">
        <v>670</v>
      </c>
      <c r="C264" s="383">
        <v>2400</v>
      </c>
      <c r="D264" s="384">
        <f t="shared" si="8"/>
        <v>258.208955223881</v>
      </c>
      <c r="E264" s="385">
        <v>21013</v>
      </c>
      <c r="F264" s="386">
        <f t="shared" si="9"/>
        <v>2400</v>
      </c>
      <c r="G264" s="385" t="s">
        <v>228</v>
      </c>
    </row>
    <row r="265" ht="14.85" customHeight="1" spans="1:7">
      <c r="A265" s="382" t="s">
        <v>229</v>
      </c>
      <c r="B265" s="383">
        <v>645</v>
      </c>
      <c r="C265" s="383">
        <v>2400</v>
      </c>
      <c r="D265" s="384">
        <f t="shared" si="8"/>
        <v>272.093023255814</v>
      </c>
      <c r="E265" s="385">
        <v>2101301</v>
      </c>
      <c r="F265" s="386">
        <f t="shared" si="9"/>
        <v>2400</v>
      </c>
      <c r="G265" s="385" t="s">
        <v>229</v>
      </c>
    </row>
    <row r="266" ht="14.85" customHeight="1" spans="1:7">
      <c r="A266" s="382" t="s">
        <v>230</v>
      </c>
      <c r="B266" s="383">
        <v>25</v>
      </c>
      <c r="C266" s="383"/>
      <c r="D266" s="384">
        <f t="shared" si="8"/>
        <v>-100</v>
      </c>
      <c r="E266" s="385">
        <v>2101302</v>
      </c>
      <c r="F266" s="386">
        <f t="shared" si="9"/>
        <v>0</v>
      </c>
      <c r="G266" s="385" t="s">
        <v>230</v>
      </c>
    </row>
    <row r="267" ht="14.85" customHeight="1" spans="1:7">
      <c r="A267" s="382" t="s">
        <v>232</v>
      </c>
      <c r="B267" s="383">
        <v>119</v>
      </c>
      <c r="C267" s="383">
        <v>146</v>
      </c>
      <c r="D267" s="384">
        <f t="shared" si="8"/>
        <v>22.6890756302521</v>
      </c>
      <c r="E267" s="385">
        <v>21014</v>
      </c>
      <c r="F267" s="386">
        <f t="shared" si="9"/>
        <v>146</v>
      </c>
      <c r="G267" s="385" t="s">
        <v>232</v>
      </c>
    </row>
    <row r="268" ht="14.85" customHeight="1" spans="1:7">
      <c r="A268" s="382" t="s">
        <v>233</v>
      </c>
      <c r="B268" s="383">
        <v>119</v>
      </c>
      <c r="C268" s="383">
        <v>146</v>
      </c>
      <c r="D268" s="384">
        <f t="shared" si="8"/>
        <v>22.6890756302521</v>
      </c>
      <c r="E268" s="385">
        <v>2101401</v>
      </c>
      <c r="F268" s="386">
        <f t="shared" si="9"/>
        <v>146</v>
      </c>
      <c r="G268" s="385" t="s">
        <v>233</v>
      </c>
    </row>
    <row r="269" ht="14.85" customHeight="1" spans="1:7">
      <c r="A269" s="397" t="s">
        <v>234</v>
      </c>
      <c r="B269" s="383">
        <v>684</v>
      </c>
      <c r="C269" s="383">
        <v>687</v>
      </c>
      <c r="D269" s="384">
        <f t="shared" si="8"/>
        <v>0.43859649122807</v>
      </c>
      <c r="E269" s="385">
        <v>211</v>
      </c>
      <c r="F269" s="386">
        <f t="shared" si="9"/>
        <v>687</v>
      </c>
      <c r="G269" s="385" t="s">
        <v>234</v>
      </c>
    </row>
    <row r="270" ht="14.85" customHeight="1" spans="1:7">
      <c r="A270" s="397" t="s">
        <v>235</v>
      </c>
      <c r="B270" s="383">
        <v>181</v>
      </c>
      <c r="C270" s="383">
        <v>176</v>
      </c>
      <c r="D270" s="384">
        <f t="shared" si="8"/>
        <v>-2.76243093922652</v>
      </c>
      <c r="E270" s="385">
        <v>21101</v>
      </c>
      <c r="F270" s="386">
        <f t="shared" si="9"/>
        <v>176</v>
      </c>
      <c r="G270" s="385" t="s">
        <v>235</v>
      </c>
    </row>
    <row r="271" ht="14.85" customHeight="1" spans="1:7">
      <c r="A271" s="397" t="s">
        <v>46</v>
      </c>
      <c r="B271" s="383">
        <v>181</v>
      </c>
      <c r="C271" s="383">
        <v>176</v>
      </c>
      <c r="D271" s="384">
        <f t="shared" si="8"/>
        <v>-2.76243093922652</v>
      </c>
      <c r="E271" s="385">
        <v>2110101</v>
      </c>
      <c r="F271" s="386">
        <f t="shared" si="9"/>
        <v>176</v>
      </c>
      <c r="G271" s="385" t="s">
        <v>46</v>
      </c>
    </row>
    <row r="272" ht="14.85" customHeight="1" spans="1:7">
      <c r="A272" s="397" t="s">
        <v>236</v>
      </c>
      <c r="B272" s="383">
        <v>503</v>
      </c>
      <c r="C272" s="383">
        <v>511</v>
      </c>
      <c r="D272" s="384">
        <f t="shared" si="8"/>
        <v>1.59045725646123</v>
      </c>
      <c r="E272" s="385">
        <v>21102</v>
      </c>
      <c r="F272" s="386">
        <f t="shared" si="9"/>
        <v>511</v>
      </c>
      <c r="G272" s="385" t="s">
        <v>236</v>
      </c>
    </row>
    <row r="273" ht="14.85" customHeight="1" spans="1:7">
      <c r="A273" s="397" t="s">
        <v>237</v>
      </c>
      <c r="B273" s="383">
        <v>503</v>
      </c>
      <c r="C273" s="383">
        <v>511</v>
      </c>
      <c r="D273" s="384">
        <f t="shared" si="8"/>
        <v>1.59045725646123</v>
      </c>
      <c r="E273" s="385">
        <v>2110299</v>
      </c>
      <c r="F273" s="386">
        <f t="shared" si="9"/>
        <v>511</v>
      </c>
      <c r="G273" s="385" t="s">
        <v>237</v>
      </c>
    </row>
    <row r="274" ht="14.85" customHeight="1" spans="1:7">
      <c r="A274" s="397" t="s">
        <v>238</v>
      </c>
      <c r="B274" s="383">
        <v>1634</v>
      </c>
      <c r="C274" s="383">
        <v>2166</v>
      </c>
      <c r="D274" s="384">
        <f t="shared" si="8"/>
        <v>32.5581395348837</v>
      </c>
      <c r="E274" s="385">
        <v>212</v>
      </c>
      <c r="F274" s="386">
        <f t="shared" si="9"/>
        <v>2166</v>
      </c>
      <c r="G274" s="385" t="s">
        <v>238</v>
      </c>
    </row>
    <row r="275" ht="14.85" customHeight="1" spans="1:7">
      <c r="A275" s="397" t="s">
        <v>239</v>
      </c>
      <c r="B275" s="383">
        <v>838</v>
      </c>
      <c r="C275" s="383">
        <v>1192</v>
      </c>
      <c r="D275" s="384">
        <f t="shared" si="8"/>
        <v>42.2434367541766</v>
      </c>
      <c r="E275" s="385">
        <v>21201</v>
      </c>
      <c r="F275" s="386">
        <f t="shared" si="9"/>
        <v>1192</v>
      </c>
      <c r="G275" s="385" t="s">
        <v>239</v>
      </c>
    </row>
    <row r="276" ht="14.85" customHeight="1" spans="1:7">
      <c r="A276" s="397" t="s">
        <v>46</v>
      </c>
      <c r="B276" s="383">
        <v>125</v>
      </c>
      <c r="C276" s="383">
        <v>117</v>
      </c>
      <c r="D276" s="384">
        <f t="shared" si="8"/>
        <v>-6.4</v>
      </c>
      <c r="E276" s="385">
        <v>2120101</v>
      </c>
      <c r="F276" s="386">
        <f t="shared" si="9"/>
        <v>117</v>
      </c>
      <c r="G276" s="385" t="s">
        <v>46</v>
      </c>
    </row>
    <row r="277" ht="14.85" customHeight="1" spans="1:7">
      <c r="A277" s="397" t="s">
        <v>240</v>
      </c>
      <c r="B277" s="383">
        <v>87</v>
      </c>
      <c r="C277" s="383">
        <v>657</v>
      </c>
      <c r="D277" s="384">
        <f t="shared" si="8"/>
        <v>655.172413793103</v>
      </c>
      <c r="E277" s="385">
        <v>2120104</v>
      </c>
      <c r="F277" s="386">
        <f t="shared" si="9"/>
        <v>657</v>
      </c>
      <c r="G277" s="385" t="s">
        <v>240</v>
      </c>
    </row>
    <row r="278" ht="14.85" customHeight="1" spans="1:7">
      <c r="A278" s="397" t="s">
        <v>241</v>
      </c>
      <c r="B278" s="383">
        <v>105</v>
      </c>
      <c r="C278" s="383">
        <v>108</v>
      </c>
      <c r="D278" s="384">
        <f t="shared" si="8"/>
        <v>2.85714285714286</v>
      </c>
      <c r="E278" s="385">
        <v>2120106</v>
      </c>
      <c r="F278" s="386">
        <f t="shared" si="9"/>
        <v>108</v>
      </c>
      <c r="G278" s="385" t="s">
        <v>241</v>
      </c>
    </row>
    <row r="279" ht="14.85" customHeight="1" spans="1:7">
      <c r="A279" s="397" t="s">
        <v>242</v>
      </c>
      <c r="B279" s="383">
        <v>779</v>
      </c>
      <c r="C279" s="383">
        <v>310</v>
      </c>
      <c r="D279" s="384">
        <f t="shared" si="8"/>
        <v>-60.2053915275995</v>
      </c>
      <c r="E279" s="385">
        <v>2120199</v>
      </c>
      <c r="F279" s="386">
        <f t="shared" si="9"/>
        <v>310</v>
      </c>
      <c r="G279" s="385" t="s">
        <v>242</v>
      </c>
    </row>
    <row r="280" ht="14.85" customHeight="1" spans="1:7">
      <c r="A280" s="397" t="s">
        <v>243</v>
      </c>
      <c r="B280" s="383">
        <v>258</v>
      </c>
      <c r="C280" s="383">
        <v>249</v>
      </c>
      <c r="D280" s="384">
        <f t="shared" si="8"/>
        <v>-3.48837209302326</v>
      </c>
      <c r="E280" s="385">
        <v>21202</v>
      </c>
      <c r="F280" s="386">
        <f t="shared" si="9"/>
        <v>249</v>
      </c>
      <c r="G280" s="385" t="s">
        <v>243</v>
      </c>
    </row>
    <row r="281" ht="14.85" customHeight="1" spans="1:7">
      <c r="A281" s="397" t="s">
        <v>246</v>
      </c>
      <c r="B281" s="383">
        <v>91</v>
      </c>
      <c r="C281" s="383">
        <v>637</v>
      </c>
      <c r="D281" s="384">
        <f t="shared" si="8"/>
        <v>600</v>
      </c>
      <c r="E281" s="385">
        <v>21205</v>
      </c>
      <c r="F281" s="386">
        <f t="shared" si="9"/>
        <v>637</v>
      </c>
      <c r="G281" s="385" t="s">
        <v>246</v>
      </c>
    </row>
    <row r="282" ht="14.85" customHeight="1" spans="1:7">
      <c r="A282" s="397" t="s">
        <v>247</v>
      </c>
      <c r="B282" s="383">
        <v>87</v>
      </c>
      <c r="C282" s="383">
        <v>88</v>
      </c>
      <c r="D282" s="384">
        <f t="shared" si="8"/>
        <v>1.14942528735632</v>
      </c>
      <c r="E282" s="385">
        <v>21206</v>
      </c>
      <c r="F282" s="386">
        <f t="shared" si="9"/>
        <v>88</v>
      </c>
      <c r="G282" s="385" t="s">
        <v>247</v>
      </c>
    </row>
    <row r="283" ht="14.85" customHeight="1" spans="1:7">
      <c r="A283" s="397" t="s">
        <v>248</v>
      </c>
      <c r="B283" s="383">
        <v>360</v>
      </c>
      <c r="C283" s="383"/>
      <c r="D283" s="384">
        <f t="shared" si="8"/>
        <v>-100</v>
      </c>
      <c r="E283" s="385">
        <v>21299</v>
      </c>
      <c r="F283" s="386">
        <f t="shared" si="9"/>
        <v>0</v>
      </c>
      <c r="G283" s="385" t="s">
        <v>248</v>
      </c>
    </row>
    <row r="284" ht="14.85" customHeight="1" spans="1:7">
      <c r="A284" s="397" t="s">
        <v>249</v>
      </c>
      <c r="B284" s="383">
        <f>B285+B291+B295+B301+B305</f>
        <v>15735</v>
      </c>
      <c r="C284" s="383">
        <v>27839</v>
      </c>
      <c r="D284" s="384">
        <f t="shared" si="8"/>
        <v>76.9240546552272</v>
      </c>
      <c r="E284" s="385">
        <v>213</v>
      </c>
      <c r="F284" s="386">
        <f t="shared" si="9"/>
        <v>27839</v>
      </c>
      <c r="G284" s="385" t="s">
        <v>249</v>
      </c>
    </row>
    <row r="285" ht="14.85" customHeight="1" spans="1:7">
      <c r="A285" s="397" t="s">
        <v>250</v>
      </c>
      <c r="B285" s="383">
        <v>2071</v>
      </c>
      <c r="C285" s="383">
        <v>5309</v>
      </c>
      <c r="D285" s="384">
        <f t="shared" si="8"/>
        <v>156.349589570256</v>
      </c>
      <c r="E285" s="385">
        <v>21301</v>
      </c>
      <c r="F285" s="386">
        <f t="shared" si="9"/>
        <v>5309</v>
      </c>
      <c r="G285" s="385" t="s">
        <v>250</v>
      </c>
    </row>
    <row r="286" ht="14.85" customHeight="1" spans="1:7">
      <c r="A286" s="397" t="s">
        <v>251</v>
      </c>
      <c r="B286" s="383">
        <v>421</v>
      </c>
      <c r="C286" s="383">
        <v>516</v>
      </c>
      <c r="D286" s="384">
        <f t="shared" si="8"/>
        <v>22.5653206650831</v>
      </c>
      <c r="E286" s="385">
        <v>2130101</v>
      </c>
      <c r="F286" s="386">
        <f t="shared" si="9"/>
        <v>516</v>
      </c>
      <c r="G286" s="385" t="s">
        <v>251</v>
      </c>
    </row>
    <row r="287" ht="14.85" customHeight="1" spans="1:7">
      <c r="A287" s="397" t="s">
        <v>252</v>
      </c>
      <c r="B287" s="383">
        <v>1390</v>
      </c>
      <c r="C287" s="383">
        <v>1633</v>
      </c>
      <c r="D287" s="384">
        <f t="shared" si="8"/>
        <v>17.4820143884892</v>
      </c>
      <c r="E287" s="385">
        <v>2130102</v>
      </c>
      <c r="F287" s="386">
        <f t="shared" si="9"/>
        <v>1633</v>
      </c>
      <c r="G287" s="385" t="s">
        <v>252</v>
      </c>
    </row>
    <row r="288" ht="14.85" customHeight="1" spans="1:7">
      <c r="A288" s="397" t="s">
        <v>253</v>
      </c>
      <c r="B288" s="383"/>
      <c r="C288" s="383">
        <v>1006</v>
      </c>
      <c r="D288" s="384"/>
      <c r="E288" s="385">
        <v>2130108</v>
      </c>
      <c r="F288" s="386">
        <f t="shared" si="9"/>
        <v>1006</v>
      </c>
      <c r="G288" s="385" t="s">
        <v>253</v>
      </c>
    </row>
    <row r="289" ht="14.85" customHeight="1" spans="1:7">
      <c r="A289" s="397" t="s">
        <v>254</v>
      </c>
      <c r="B289" s="383"/>
      <c r="C289" s="383">
        <v>23</v>
      </c>
      <c r="D289" s="384"/>
      <c r="E289" s="385">
        <v>2130110</v>
      </c>
      <c r="F289" s="386">
        <f t="shared" si="9"/>
        <v>23</v>
      </c>
      <c r="G289" s="385" t="s">
        <v>254</v>
      </c>
    </row>
    <row r="290" ht="14.85" customHeight="1" spans="1:7">
      <c r="A290" s="397" t="s">
        <v>255</v>
      </c>
      <c r="B290" s="383">
        <v>260</v>
      </c>
      <c r="C290" s="383">
        <v>2131</v>
      </c>
      <c r="D290" s="384">
        <f t="shared" si="8"/>
        <v>719.615384615385</v>
      </c>
      <c r="E290" s="385">
        <v>2130199</v>
      </c>
      <c r="F290" s="386">
        <f t="shared" si="9"/>
        <v>2131</v>
      </c>
      <c r="G290" s="385" t="s">
        <v>255</v>
      </c>
    </row>
    <row r="291" ht="14.85" customHeight="1" spans="1:7">
      <c r="A291" s="397" t="s">
        <v>256</v>
      </c>
      <c r="B291" s="383">
        <v>191</v>
      </c>
      <c r="C291" s="383">
        <v>445</v>
      </c>
      <c r="D291" s="384">
        <f t="shared" si="8"/>
        <v>132.984293193717</v>
      </c>
      <c r="E291" s="385">
        <v>21302</v>
      </c>
      <c r="F291" s="386">
        <f t="shared" si="9"/>
        <v>445</v>
      </c>
      <c r="G291" s="385" t="s">
        <v>256</v>
      </c>
    </row>
    <row r="292" ht="14.85" customHeight="1" spans="1:7">
      <c r="A292" s="397" t="s">
        <v>251</v>
      </c>
      <c r="B292" s="383">
        <v>91</v>
      </c>
      <c r="C292" s="383">
        <v>130</v>
      </c>
      <c r="D292" s="384">
        <f t="shared" si="8"/>
        <v>42.8571428571429</v>
      </c>
      <c r="E292" s="385">
        <v>2130201</v>
      </c>
      <c r="F292" s="386">
        <f t="shared" si="9"/>
        <v>130</v>
      </c>
      <c r="G292" s="385" t="s">
        <v>251</v>
      </c>
    </row>
    <row r="293" ht="14.85" customHeight="1" spans="1:7">
      <c r="A293" s="397" t="s">
        <v>257</v>
      </c>
      <c r="B293" s="383">
        <v>100</v>
      </c>
      <c r="C293" s="383">
        <v>310</v>
      </c>
      <c r="D293" s="384">
        <f t="shared" si="8"/>
        <v>210</v>
      </c>
      <c r="E293" s="385">
        <v>2130204</v>
      </c>
      <c r="F293" s="386">
        <f t="shared" si="9"/>
        <v>310</v>
      </c>
      <c r="G293" s="385" t="s">
        <v>257</v>
      </c>
    </row>
    <row r="294" ht="14.85" customHeight="1" spans="1:7">
      <c r="A294" s="397" t="s">
        <v>258</v>
      </c>
      <c r="B294" s="383"/>
      <c r="C294" s="383">
        <v>5</v>
      </c>
      <c r="D294" s="384"/>
      <c r="E294" s="385">
        <v>2130213</v>
      </c>
      <c r="F294" s="386">
        <f t="shared" si="9"/>
        <v>5</v>
      </c>
      <c r="G294" s="385" t="s">
        <v>258</v>
      </c>
    </row>
    <row r="295" ht="14.85" customHeight="1" spans="1:7">
      <c r="A295" s="397" t="s">
        <v>259</v>
      </c>
      <c r="B295" s="383">
        <v>3554</v>
      </c>
      <c r="C295" s="383">
        <v>1215</v>
      </c>
      <c r="D295" s="384">
        <f t="shared" si="8"/>
        <v>-65.8131682611142</v>
      </c>
      <c r="E295" s="385">
        <v>21303</v>
      </c>
      <c r="F295" s="386">
        <f t="shared" si="9"/>
        <v>1215</v>
      </c>
      <c r="G295" s="385" t="s">
        <v>259</v>
      </c>
    </row>
    <row r="296" ht="14.85" customHeight="1" spans="1:7">
      <c r="A296" s="397" t="s">
        <v>251</v>
      </c>
      <c r="B296" s="383">
        <v>222</v>
      </c>
      <c r="C296" s="383">
        <v>219</v>
      </c>
      <c r="D296" s="384">
        <f t="shared" si="8"/>
        <v>-1.35135135135135</v>
      </c>
      <c r="E296" s="385">
        <v>2130301</v>
      </c>
      <c r="F296" s="386">
        <f t="shared" si="9"/>
        <v>219</v>
      </c>
      <c r="G296" s="385" t="s">
        <v>251</v>
      </c>
    </row>
    <row r="297" ht="14.85" customHeight="1" spans="1:7">
      <c r="A297" s="397" t="s">
        <v>260</v>
      </c>
      <c r="B297" s="383">
        <v>838</v>
      </c>
      <c r="C297" s="383">
        <v>964</v>
      </c>
      <c r="D297" s="384">
        <f t="shared" si="8"/>
        <v>15.035799522673</v>
      </c>
      <c r="E297" s="385">
        <v>2130304</v>
      </c>
      <c r="F297" s="386">
        <f t="shared" si="9"/>
        <v>964</v>
      </c>
      <c r="G297" s="385" t="s">
        <v>260</v>
      </c>
    </row>
    <row r="298" ht="14.85" customHeight="1" spans="1:7">
      <c r="A298" s="397" t="s">
        <v>261</v>
      </c>
      <c r="B298" s="383">
        <v>6</v>
      </c>
      <c r="C298" s="383">
        <v>30</v>
      </c>
      <c r="D298" s="384">
        <f t="shared" si="8"/>
        <v>400</v>
      </c>
      <c r="E298" s="385">
        <v>2130314</v>
      </c>
      <c r="F298" s="386">
        <f t="shared" si="9"/>
        <v>30</v>
      </c>
      <c r="G298" s="385" t="s">
        <v>261</v>
      </c>
    </row>
    <row r="299" ht="14.85" customHeight="1" spans="1:7">
      <c r="A299" s="397" t="s">
        <v>262</v>
      </c>
      <c r="B299" s="383">
        <v>2488</v>
      </c>
      <c r="C299" s="383"/>
      <c r="D299" s="384">
        <f t="shared" si="8"/>
        <v>-100</v>
      </c>
      <c r="E299" s="385">
        <v>2130316</v>
      </c>
      <c r="F299" s="386">
        <f t="shared" si="9"/>
        <v>0</v>
      </c>
      <c r="G299" s="385" t="s">
        <v>262</v>
      </c>
    </row>
    <row r="300" ht="14.85" customHeight="1" spans="1:7">
      <c r="A300" s="397" t="s">
        <v>263</v>
      </c>
      <c r="B300" s="383"/>
      <c r="C300" s="383">
        <v>2</v>
      </c>
      <c r="D300" s="384"/>
      <c r="E300" s="385">
        <v>2130399</v>
      </c>
      <c r="F300" s="386">
        <f t="shared" si="9"/>
        <v>2</v>
      </c>
      <c r="G300" s="385" t="s">
        <v>263</v>
      </c>
    </row>
    <row r="301" ht="14.85" customHeight="1" spans="1:7">
      <c r="A301" s="397" t="s">
        <v>264</v>
      </c>
      <c r="B301" s="383">
        <v>9772</v>
      </c>
      <c r="C301" s="383">
        <v>19019</v>
      </c>
      <c r="D301" s="384">
        <f t="shared" si="8"/>
        <v>94.6275071633238</v>
      </c>
      <c r="E301" s="385">
        <v>21305</v>
      </c>
      <c r="F301" s="386">
        <f t="shared" si="9"/>
        <v>19019</v>
      </c>
      <c r="G301" s="385" t="s">
        <v>264</v>
      </c>
    </row>
    <row r="302" ht="14.85" customHeight="1" spans="1:7">
      <c r="A302" s="397" t="s">
        <v>265</v>
      </c>
      <c r="B302" s="383">
        <v>4819</v>
      </c>
      <c r="C302" s="383">
        <v>15022</v>
      </c>
      <c r="D302" s="384">
        <f t="shared" si="8"/>
        <v>211.724424154389</v>
      </c>
      <c r="E302" s="385">
        <v>2130504</v>
      </c>
      <c r="F302" s="386">
        <f t="shared" si="9"/>
        <v>15022</v>
      </c>
      <c r="G302" s="385" t="s">
        <v>265</v>
      </c>
    </row>
    <row r="303" ht="14.85" customHeight="1" spans="1:7">
      <c r="A303" s="397" t="s">
        <v>268</v>
      </c>
      <c r="B303" s="383">
        <v>11</v>
      </c>
      <c r="C303" s="383">
        <v>39</v>
      </c>
      <c r="D303" s="384">
        <f t="shared" si="8"/>
        <v>254.545454545455</v>
      </c>
      <c r="E303" s="385">
        <v>2130550</v>
      </c>
      <c r="F303" s="386">
        <f t="shared" si="9"/>
        <v>39</v>
      </c>
      <c r="G303" s="385" t="s">
        <v>268</v>
      </c>
    </row>
    <row r="304" ht="14.85" customHeight="1" spans="1:7">
      <c r="A304" s="397" t="s">
        <v>269</v>
      </c>
      <c r="B304" s="383">
        <v>4942</v>
      </c>
      <c r="C304" s="383">
        <v>3958</v>
      </c>
      <c r="D304" s="384">
        <f t="shared" si="8"/>
        <v>-19.9109672197491</v>
      </c>
      <c r="E304" s="385">
        <v>2130599</v>
      </c>
      <c r="F304" s="386">
        <f t="shared" si="9"/>
        <v>3958</v>
      </c>
      <c r="G304" s="385" t="s">
        <v>269</v>
      </c>
    </row>
    <row r="305" ht="14.85" customHeight="1" spans="1:7">
      <c r="A305" s="397" t="s">
        <v>270</v>
      </c>
      <c r="B305" s="383">
        <v>147</v>
      </c>
      <c r="C305" s="383">
        <v>117</v>
      </c>
      <c r="D305" s="384">
        <f t="shared" si="8"/>
        <v>-20.4081632653061</v>
      </c>
      <c r="E305" s="385">
        <v>21306</v>
      </c>
      <c r="F305" s="386">
        <f t="shared" si="9"/>
        <v>117</v>
      </c>
      <c r="G305" s="385" t="s">
        <v>270</v>
      </c>
    </row>
    <row r="306" ht="14.85" customHeight="1" spans="1:7">
      <c r="A306" s="397" t="s">
        <v>271</v>
      </c>
      <c r="B306" s="383">
        <v>147</v>
      </c>
      <c r="C306" s="383">
        <v>83</v>
      </c>
      <c r="D306" s="384">
        <f t="shared" si="8"/>
        <v>-43.5374149659864</v>
      </c>
      <c r="E306" s="385">
        <v>2130601</v>
      </c>
      <c r="F306" s="386">
        <f t="shared" si="9"/>
        <v>83</v>
      </c>
      <c r="G306" s="385" t="s">
        <v>271</v>
      </c>
    </row>
    <row r="307" ht="14.85" customHeight="1" spans="1:7">
      <c r="A307" s="397" t="s">
        <v>272</v>
      </c>
      <c r="B307" s="383"/>
      <c r="C307" s="383">
        <v>34</v>
      </c>
      <c r="D307" s="384"/>
      <c r="E307" s="385">
        <v>2130699</v>
      </c>
      <c r="F307" s="386">
        <f t="shared" si="9"/>
        <v>34</v>
      </c>
      <c r="G307" s="385" t="s">
        <v>272</v>
      </c>
    </row>
    <row r="308" ht="14.85" customHeight="1" spans="1:7">
      <c r="A308" s="397" t="s">
        <v>273</v>
      </c>
      <c r="B308" s="383"/>
      <c r="C308" s="383">
        <v>1734</v>
      </c>
      <c r="D308" s="384"/>
      <c r="E308" s="385">
        <v>21308</v>
      </c>
      <c r="F308" s="386">
        <f t="shared" si="9"/>
        <v>1734</v>
      </c>
      <c r="G308" s="385" t="s">
        <v>273</v>
      </c>
    </row>
    <row r="309" ht="14.85" customHeight="1" spans="1:7">
      <c r="A309" s="397" t="s">
        <v>274</v>
      </c>
      <c r="B309" s="383"/>
      <c r="C309" s="383">
        <v>1734</v>
      </c>
      <c r="D309" s="384"/>
      <c r="E309" s="385">
        <v>2130803</v>
      </c>
      <c r="F309" s="386">
        <f t="shared" si="9"/>
        <v>1734</v>
      </c>
      <c r="G309" s="385" t="s">
        <v>274</v>
      </c>
    </row>
    <row r="310" ht="14.85" customHeight="1" spans="1:7">
      <c r="A310" s="397" t="s">
        <v>277</v>
      </c>
      <c r="B310" s="383">
        <v>2068</v>
      </c>
      <c r="C310" s="383">
        <v>5022</v>
      </c>
      <c r="D310" s="384">
        <f t="shared" si="8"/>
        <v>142.84332688588</v>
      </c>
      <c r="E310" s="385">
        <v>214</v>
      </c>
      <c r="F310" s="386">
        <f t="shared" si="9"/>
        <v>5022</v>
      </c>
      <c r="G310" s="385" t="s">
        <v>278</v>
      </c>
    </row>
    <row r="311" ht="14.85" customHeight="1" spans="1:7">
      <c r="A311" s="397" t="s">
        <v>279</v>
      </c>
      <c r="B311" s="383">
        <v>165</v>
      </c>
      <c r="C311" s="383">
        <v>4672</v>
      </c>
      <c r="D311" s="384">
        <f t="shared" si="8"/>
        <v>2731.51515151515</v>
      </c>
      <c r="E311" s="385">
        <v>21401</v>
      </c>
      <c r="F311" s="386">
        <f t="shared" si="9"/>
        <v>4672</v>
      </c>
      <c r="G311" s="385" t="s">
        <v>279</v>
      </c>
    </row>
    <row r="312" ht="14.85" customHeight="1" spans="1:7">
      <c r="A312" s="397" t="s">
        <v>251</v>
      </c>
      <c r="B312" s="383"/>
      <c r="C312" s="383">
        <v>278</v>
      </c>
      <c r="D312" s="384"/>
      <c r="E312" s="385">
        <v>2140101</v>
      </c>
      <c r="F312" s="386">
        <f t="shared" si="9"/>
        <v>278</v>
      </c>
      <c r="G312" s="385" t="s">
        <v>251</v>
      </c>
    </row>
    <row r="313" ht="14.85" customHeight="1" spans="1:7">
      <c r="A313" s="397" t="s">
        <v>280</v>
      </c>
      <c r="B313" s="383"/>
      <c r="C313" s="383">
        <v>2014</v>
      </c>
      <c r="D313" s="384"/>
      <c r="E313" s="385">
        <v>2140104</v>
      </c>
      <c r="F313" s="386">
        <f t="shared" si="9"/>
        <v>2014</v>
      </c>
      <c r="G313" s="385" t="s">
        <v>280</v>
      </c>
    </row>
    <row r="314" ht="14.85" customHeight="1" spans="1:7">
      <c r="A314" s="397" t="s">
        <v>281</v>
      </c>
      <c r="B314" s="383">
        <v>1813</v>
      </c>
      <c r="C314" s="383">
        <v>1506</v>
      </c>
      <c r="D314" s="384">
        <f t="shared" si="8"/>
        <v>-16.9332597904026</v>
      </c>
      <c r="E314" s="385">
        <v>2140112</v>
      </c>
      <c r="F314" s="386">
        <f t="shared" si="9"/>
        <v>1506</v>
      </c>
      <c r="G314" s="385" t="s">
        <v>281</v>
      </c>
    </row>
    <row r="315" ht="14.85" customHeight="1" spans="1:7">
      <c r="A315" s="397" t="s">
        <v>282</v>
      </c>
      <c r="B315" s="383">
        <v>18</v>
      </c>
      <c r="C315" s="383">
        <v>19</v>
      </c>
      <c r="D315" s="384">
        <f t="shared" si="8"/>
        <v>5.55555555555556</v>
      </c>
      <c r="E315" s="385">
        <v>2140131</v>
      </c>
      <c r="F315" s="386">
        <f t="shared" si="9"/>
        <v>19</v>
      </c>
      <c r="G315" s="385" t="s">
        <v>282</v>
      </c>
    </row>
    <row r="316" ht="14.85" customHeight="1" spans="1:7">
      <c r="A316" s="397" t="s">
        <v>283</v>
      </c>
      <c r="B316" s="383">
        <v>72</v>
      </c>
      <c r="C316" s="383">
        <v>855</v>
      </c>
      <c r="D316" s="384">
        <f t="shared" si="8"/>
        <v>1087.5</v>
      </c>
      <c r="E316" s="385">
        <v>2140199</v>
      </c>
      <c r="F316" s="386">
        <f t="shared" si="9"/>
        <v>855</v>
      </c>
      <c r="G316" s="385" t="s">
        <v>283</v>
      </c>
    </row>
    <row r="317" ht="14.85" customHeight="1" spans="1:7">
      <c r="A317" s="397" t="s">
        <v>286</v>
      </c>
      <c r="B317" s="383"/>
      <c r="C317" s="383">
        <v>350</v>
      </c>
      <c r="D317" s="384"/>
      <c r="E317" s="385">
        <v>21406</v>
      </c>
      <c r="F317" s="386">
        <f t="shared" si="9"/>
        <v>350</v>
      </c>
      <c r="G317" s="385" t="s">
        <v>286</v>
      </c>
    </row>
    <row r="318" ht="14.85" customHeight="1" spans="1:7">
      <c r="A318" s="397" t="s">
        <v>287</v>
      </c>
      <c r="B318" s="383"/>
      <c r="C318" s="383">
        <v>350</v>
      </c>
      <c r="D318" s="384"/>
      <c r="E318" s="385">
        <v>2140602</v>
      </c>
      <c r="F318" s="386">
        <f t="shared" si="9"/>
        <v>350</v>
      </c>
      <c r="G318" s="385" t="s">
        <v>287</v>
      </c>
    </row>
    <row r="319" ht="14.85" customHeight="1" spans="1:7">
      <c r="A319" s="397" t="s">
        <v>288</v>
      </c>
      <c r="B319" s="383">
        <v>116</v>
      </c>
      <c r="C319" s="383">
        <v>131</v>
      </c>
      <c r="D319" s="384">
        <f t="shared" si="8"/>
        <v>12.9310344827586</v>
      </c>
      <c r="E319" s="385">
        <v>216</v>
      </c>
      <c r="F319" s="386">
        <f t="shared" si="9"/>
        <v>131</v>
      </c>
      <c r="G319" s="385" t="s">
        <v>288</v>
      </c>
    </row>
    <row r="320" ht="14.85" customHeight="1" spans="1:7">
      <c r="A320" s="397" t="s">
        <v>289</v>
      </c>
      <c r="B320" s="383">
        <v>116</v>
      </c>
      <c r="C320" s="383">
        <v>105</v>
      </c>
      <c r="D320" s="384">
        <f t="shared" si="8"/>
        <v>-9.48275862068965</v>
      </c>
      <c r="E320" s="385">
        <v>21602</v>
      </c>
      <c r="F320" s="386">
        <f t="shared" si="9"/>
        <v>105</v>
      </c>
      <c r="G320" s="385" t="s">
        <v>289</v>
      </c>
    </row>
    <row r="321" ht="14.85" customHeight="1" spans="1:7">
      <c r="A321" s="397" t="s">
        <v>251</v>
      </c>
      <c r="B321" s="383">
        <v>104</v>
      </c>
      <c r="C321" s="383">
        <v>105</v>
      </c>
      <c r="D321" s="384">
        <f t="shared" si="8"/>
        <v>0.961538461538462</v>
      </c>
      <c r="E321" s="385">
        <v>2160201</v>
      </c>
      <c r="F321" s="386">
        <f t="shared" si="9"/>
        <v>105</v>
      </c>
      <c r="G321" s="385" t="s">
        <v>251</v>
      </c>
    </row>
    <row r="322" ht="14.85" customHeight="1" spans="1:7">
      <c r="A322" s="397" t="s">
        <v>290</v>
      </c>
      <c r="B322" s="383">
        <v>12</v>
      </c>
      <c r="C322" s="383"/>
      <c r="D322" s="384">
        <f t="shared" ref="D322:D328" si="10">(C322-B322)/B322*100</f>
        <v>-100</v>
      </c>
      <c r="E322" s="385">
        <v>2160299</v>
      </c>
      <c r="F322" s="386">
        <f t="shared" si="9"/>
        <v>0</v>
      </c>
      <c r="G322" s="385" t="s">
        <v>290</v>
      </c>
    </row>
    <row r="323" ht="14.85" customHeight="1" spans="1:7">
      <c r="A323" s="397" t="s">
        <v>291</v>
      </c>
      <c r="B323" s="383"/>
      <c r="C323" s="383">
        <v>26</v>
      </c>
      <c r="D323" s="384"/>
      <c r="E323" s="385">
        <v>21699</v>
      </c>
      <c r="F323" s="386">
        <f t="shared" si="9"/>
        <v>26</v>
      </c>
      <c r="G323" s="385" t="s">
        <v>291</v>
      </c>
    </row>
    <row r="324" ht="14.85" customHeight="1" spans="1:7">
      <c r="A324" s="397" t="s">
        <v>292</v>
      </c>
      <c r="B324" s="383"/>
      <c r="C324" s="383">
        <v>26</v>
      </c>
      <c r="D324" s="384"/>
      <c r="E324" s="385">
        <v>2169999</v>
      </c>
      <c r="F324" s="386">
        <f t="shared" si="9"/>
        <v>26</v>
      </c>
      <c r="G324" s="385" t="s">
        <v>292</v>
      </c>
    </row>
    <row r="325" ht="14.85" customHeight="1" spans="1:7">
      <c r="A325" s="397" t="s">
        <v>293</v>
      </c>
      <c r="B325" s="383">
        <v>837</v>
      </c>
      <c r="C325" s="383">
        <v>922</v>
      </c>
      <c r="D325" s="384">
        <f t="shared" si="10"/>
        <v>10.1553166069295</v>
      </c>
      <c r="E325" s="385">
        <v>220</v>
      </c>
      <c r="F325" s="386">
        <f t="shared" ref="F325:F350" si="11">SUM(C325)</f>
        <v>922</v>
      </c>
      <c r="G325" s="385" t="s">
        <v>293</v>
      </c>
    </row>
    <row r="326" ht="14.85" customHeight="1" spans="1:7">
      <c r="A326" s="397" t="s">
        <v>294</v>
      </c>
      <c r="B326" s="383">
        <v>837</v>
      </c>
      <c r="C326" s="383">
        <v>829</v>
      </c>
      <c r="D326" s="384">
        <f t="shared" si="10"/>
        <v>-0.955794504181601</v>
      </c>
      <c r="E326" s="385">
        <v>22001</v>
      </c>
      <c r="F326" s="386">
        <f t="shared" si="11"/>
        <v>829</v>
      </c>
      <c r="G326" s="385" t="s">
        <v>294</v>
      </c>
    </row>
    <row r="327" ht="14.85" customHeight="1" spans="1:7">
      <c r="A327" s="397" t="s">
        <v>251</v>
      </c>
      <c r="B327" s="383">
        <v>110</v>
      </c>
      <c r="C327" s="383">
        <v>118</v>
      </c>
      <c r="D327" s="384">
        <f t="shared" si="10"/>
        <v>7.27272727272727</v>
      </c>
      <c r="E327" s="385">
        <v>2200101</v>
      </c>
      <c r="F327" s="386">
        <f t="shared" si="11"/>
        <v>118</v>
      </c>
      <c r="G327" s="385" t="s">
        <v>251</v>
      </c>
    </row>
    <row r="328" ht="14.85" customHeight="1" spans="1:7">
      <c r="A328" s="397" t="s">
        <v>295</v>
      </c>
      <c r="B328" s="383">
        <v>727</v>
      </c>
      <c r="C328" s="383">
        <v>711</v>
      </c>
      <c r="D328" s="384">
        <f t="shared" si="10"/>
        <v>-2.20082530949106</v>
      </c>
      <c r="E328" s="385">
        <v>2200150</v>
      </c>
      <c r="F328" s="386">
        <f t="shared" si="11"/>
        <v>711</v>
      </c>
      <c r="G328" s="385" t="s">
        <v>295</v>
      </c>
    </row>
    <row r="329" ht="14.85" customHeight="1" spans="1:7">
      <c r="A329" s="397" t="s">
        <v>296</v>
      </c>
      <c r="B329" s="383"/>
      <c r="C329" s="383">
        <v>93</v>
      </c>
      <c r="D329" s="384"/>
      <c r="E329" s="385">
        <v>22005</v>
      </c>
      <c r="F329" s="386">
        <f t="shared" si="11"/>
        <v>93</v>
      </c>
      <c r="G329" s="385" t="s">
        <v>296</v>
      </c>
    </row>
    <row r="330" ht="14.85" customHeight="1" spans="1:7">
      <c r="A330" s="397" t="s">
        <v>297</v>
      </c>
      <c r="B330" s="383"/>
      <c r="C330" s="383">
        <v>23</v>
      </c>
      <c r="D330" s="384"/>
      <c r="E330" s="385">
        <v>2200504</v>
      </c>
      <c r="F330" s="386">
        <f t="shared" si="11"/>
        <v>23</v>
      </c>
      <c r="G330" s="385" t="s">
        <v>297</v>
      </c>
    </row>
    <row r="331" ht="14.85" customHeight="1" spans="1:7">
      <c r="A331" s="397" t="s">
        <v>298</v>
      </c>
      <c r="B331" s="383"/>
      <c r="C331" s="383">
        <v>70</v>
      </c>
      <c r="D331" s="384"/>
      <c r="E331" s="385">
        <v>2200509</v>
      </c>
      <c r="F331" s="386">
        <f t="shared" si="11"/>
        <v>70</v>
      </c>
      <c r="G331" s="385" t="s">
        <v>298</v>
      </c>
    </row>
    <row r="332" ht="14.85" customHeight="1" spans="1:7">
      <c r="A332" s="397" t="s">
        <v>299</v>
      </c>
      <c r="B332" s="383">
        <v>22434</v>
      </c>
      <c r="C332" s="383">
        <v>9891</v>
      </c>
      <c r="D332" s="384">
        <f t="shared" ref="D332:D352" si="12">(C332-B332)/B332*100</f>
        <v>-55.9106713024873</v>
      </c>
      <c r="E332" s="385">
        <v>221</v>
      </c>
      <c r="F332" s="386">
        <f t="shared" si="11"/>
        <v>9891</v>
      </c>
      <c r="G332" s="385" t="s">
        <v>299</v>
      </c>
    </row>
    <row r="333" ht="14.85" customHeight="1" spans="1:7">
      <c r="A333" s="397" t="s">
        <v>300</v>
      </c>
      <c r="B333" s="383">
        <v>15693</v>
      </c>
      <c r="C333" s="383">
        <v>2514</v>
      </c>
      <c r="D333" s="384">
        <f t="shared" si="12"/>
        <v>-83.9801185241828</v>
      </c>
      <c r="E333" s="385">
        <v>22101</v>
      </c>
      <c r="F333" s="386">
        <f t="shared" si="11"/>
        <v>2514</v>
      </c>
      <c r="G333" s="385" t="s">
        <v>300</v>
      </c>
    </row>
    <row r="334" ht="14.85" customHeight="1" spans="1:7">
      <c r="A334" s="397" t="s">
        <v>301</v>
      </c>
      <c r="B334" s="383"/>
      <c r="C334" s="383">
        <v>14</v>
      </c>
      <c r="D334" s="384"/>
      <c r="E334" s="385">
        <v>2210101</v>
      </c>
      <c r="F334" s="386">
        <f t="shared" si="11"/>
        <v>14</v>
      </c>
      <c r="G334" s="385" t="s">
        <v>301</v>
      </c>
    </row>
    <row r="335" ht="14.85" customHeight="1" spans="1:7">
      <c r="A335" s="397" t="s">
        <v>302</v>
      </c>
      <c r="B335" s="383">
        <v>14898</v>
      </c>
      <c r="C335" s="383">
        <v>2468</v>
      </c>
      <c r="D335" s="384">
        <f t="shared" si="12"/>
        <v>-83.4340179889918</v>
      </c>
      <c r="E335" s="385">
        <v>2210103</v>
      </c>
      <c r="F335" s="386">
        <f t="shared" si="11"/>
        <v>2468</v>
      </c>
      <c r="G335" s="385" t="s">
        <v>302</v>
      </c>
    </row>
    <row r="336" ht="14.85" customHeight="1" spans="1:7">
      <c r="A336" s="397" t="s">
        <v>303</v>
      </c>
      <c r="B336" s="383">
        <v>795</v>
      </c>
      <c r="C336" s="383"/>
      <c r="D336" s="384">
        <f t="shared" si="12"/>
        <v>-100</v>
      </c>
      <c r="E336" s="385">
        <v>2210105</v>
      </c>
      <c r="F336" s="386">
        <f t="shared" si="11"/>
        <v>0</v>
      </c>
      <c r="G336" s="385" t="s">
        <v>303</v>
      </c>
    </row>
    <row r="337" ht="14.85" customHeight="1" spans="1:7">
      <c r="A337" s="397" t="s">
        <v>304</v>
      </c>
      <c r="B337" s="383"/>
      <c r="C337" s="383">
        <v>32</v>
      </c>
      <c r="D337" s="384"/>
      <c r="E337" s="385">
        <v>2210199</v>
      </c>
      <c r="F337" s="386">
        <f t="shared" si="11"/>
        <v>32</v>
      </c>
      <c r="G337" s="385" t="s">
        <v>304</v>
      </c>
    </row>
    <row r="338" ht="14.85" customHeight="1" spans="1:7">
      <c r="A338" s="397" t="s">
        <v>305</v>
      </c>
      <c r="B338" s="383">
        <v>6741</v>
      </c>
      <c r="C338" s="383">
        <v>7377</v>
      </c>
      <c r="D338" s="384">
        <f t="shared" si="12"/>
        <v>9.43480195816644</v>
      </c>
      <c r="E338" s="385">
        <v>22102</v>
      </c>
      <c r="F338" s="386">
        <f t="shared" si="11"/>
        <v>7377</v>
      </c>
      <c r="G338" s="385" t="s">
        <v>305</v>
      </c>
    </row>
    <row r="339" ht="14.85" customHeight="1" spans="1:7">
      <c r="A339" s="397" t="s">
        <v>306</v>
      </c>
      <c r="B339" s="383">
        <v>6741</v>
      </c>
      <c r="C339" s="383">
        <v>7377</v>
      </c>
      <c r="D339" s="384">
        <f t="shared" si="12"/>
        <v>9.43480195816644</v>
      </c>
      <c r="E339" s="385">
        <v>2210201</v>
      </c>
      <c r="F339" s="386">
        <f t="shared" si="11"/>
        <v>7377</v>
      </c>
      <c r="G339" s="385" t="s">
        <v>306</v>
      </c>
    </row>
    <row r="340" ht="14.85" customHeight="1" spans="1:7">
      <c r="A340" s="397" t="s">
        <v>309</v>
      </c>
      <c r="B340" s="383">
        <v>185</v>
      </c>
      <c r="C340" s="383">
        <v>216</v>
      </c>
      <c r="D340" s="384">
        <f t="shared" si="12"/>
        <v>16.7567567567568</v>
      </c>
      <c r="E340" s="385">
        <v>222</v>
      </c>
      <c r="F340" s="386">
        <f t="shared" si="11"/>
        <v>216</v>
      </c>
      <c r="G340" s="385" t="s">
        <v>309</v>
      </c>
    </row>
    <row r="341" ht="14.85" customHeight="1" spans="1:7">
      <c r="A341" s="397" t="s">
        <v>310</v>
      </c>
      <c r="B341" s="383">
        <v>185</v>
      </c>
      <c r="C341" s="383">
        <v>216</v>
      </c>
      <c r="D341" s="384">
        <f t="shared" si="12"/>
        <v>16.7567567567568</v>
      </c>
      <c r="E341" s="385">
        <v>22201</v>
      </c>
      <c r="F341" s="386">
        <f t="shared" si="11"/>
        <v>216</v>
      </c>
      <c r="G341" s="385" t="s">
        <v>310</v>
      </c>
    </row>
    <row r="342" ht="14.85" customHeight="1" spans="1:7">
      <c r="A342" s="397" t="s">
        <v>251</v>
      </c>
      <c r="B342" s="383">
        <v>105</v>
      </c>
      <c r="C342" s="383">
        <v>121</v>
      </c>
      <c r="D342" s="384">
        <f t="shared" si="12"/>
        <v>15.2380952380952</v>
      </c>
      <c r="E342" s="385">
        <v>2220101</v>
      </c>
      <c r="F342" s="386">
        <f t="shared" si="11"/>
        <v>121</v>
      </c>
      <c r="G342" s="385" t="s">
        <v>251</v>
      </c>
    </row>
    <row r="343" ht="14.85" customHeight="1" spans="1:7">
      <c r="A343" s="397" t="s">
        <v>311</v>
      </c>
      <c r="B343" s="383">
        <v>80</v>
      </c>
      <c r="C343" s="383">
        <v>95</v>
      </c>
      <c r="D343" s="384">
        <f t="shared" si="12"/>
        <v>18.75</v>
      </c>
      <c r="E343" s="385">
        <v>2220199</v>
      </c>
      <c r="F343" s="386">
        <f t="shared" si="11"/>
        <v>95</v>
      </c>
      <c r="G343" s="385" t="s">
        <v>311</v>
      </c>
    </row>
    <row r="344" ht="14.85" customHeight="1" spans="1:7">
      <c r="A344" s="397" t="s">
        <v>312</v>
      </c>
      <c r="B344" s="383">
        <v>154</v>
      </c>
      <c r="C344" s="383">
        <v>151</v>
      </c>
      <c r="D344" s="384">
        <f t="shared" si="12"/>
        <v>-1.94805194805195</v>
      </c>
      <c r="E344" s="385">
        <v>224</v>
      </c>
      <c r="F344" s="386">
        <f t="shared" si="11"/>
        <v>151</v>
      </c>
      <c r="G344" s="385" t="s">
        <v>312</v>
      </c>
    </row>
    <row r="345" ht="14.85" customHeight="1" spans="1:7">
      <c r="A345" s="397" t="s">
        <v>313</v>
      </c>
      <c r="B345" s="383"/>
      <c r="C345" s="383">
        <v>151</v>
      </c>
      <c r="D345" s="384"/>
      <c r="E345" s="385">
        <v>22401</v>
      </c>
      <c r="F345" s="386">
        <f t="shared" si="11"/>
        <v>151</v>
      </c>
      <c r="G345" s="385" t="s">
        <v>313</v>
      </c>
    </row>
    <row r="346" ht="14.85" customHeight="1" spans="1:7">
      <c r="A346" s="397" t="s">
        <v>314</v>
      </c>
      <c r="B346" s="383">
        <v>154</v>
      </c>
      <c r="C346" s="383">
        <v>151</v>
      </c>
      <c r="D346" s="384">
        <f t="shared" si="12"/>
        <v>-1.94805194805195</v>
      </c>
      <c r="E346" s="385">
        <v>2240106</v>
      </c>
      <c r="F346" s="386">
        <f t="shared" si="11"/>
        <v>151</v>
      </c>
      <c r="G346" s="385" t="s">
        <v>314</v>
      </c>
    </row>
    <row r="347" ht="14.85" customHeight="1" spans="1:7">
      <c r="A347" s="397" t="s">
        <v>315</v>
      </c>
      <c r="B347" s="383">
        <v>2800</v>
      </c>
      <c r="C347" s="383">
        <v>2800</v>
      </c>
      <c r="D347" s="384">
        <f t="shared" si="12"/>
        <v>0</v>
      </c>
      <c r="E347" s="385">
        <v>227</v>
      </c>
      <c r="F347" s="386">
        <f t="shared" si="11"/>
        <v>2800</v>
      </c>
      <c r="G347" s="385" t="s">
        <v>315</v>
      </c>
    </row>
    <row r="348" ht="14.85" customHeight="1" spans="1:7">
      <c r="A348" s="382" t="s">
        <v>316</v>
      </c>
      <c r="B348" s="383">
        <v>9215</v>
      </c>
      <c r="C348" s="383">
        <v>5893</v>
      </c>
      <c r="D348" s="384">
        <f t="shared" si="12"/>
        <v>-36.0499186109604</v>
      </c>
      <c r="E348" s="385">
        <v>229</v>
      </c>
      <c r="F348" s="386">
        <f t="shared" si="11"/>
        <v>5893</v>
      </c>
      <c r="G348" s="385" t="s">
        <v>316</v>
      </c>
    </row>
    <row r="349" ht="14.85" customHeight="1" spans="1:7">
      <c r="A349" s="382" t="s">
        <v>317</v>
      </c>
      <c r="B349" s="383">
        <v>9215</v>
      </c>
      <c r="C349" s="383">
        <v>4610</v>
      </c>
      <c r="D349" s="384">
        <f t="shared" si="12"/>
        <v>-49.9728703201302</v>
      </c>
      <c r="E349" s="385">
        <v>22902</v>
      </c>
      <c r="F349" s="386">
        <f t="shared" si="11"/>
        <v>4610</v>
      </c>
      <c r="G349" s="385" t="s">
        <v>317</v>
      </c>
    </row>
    <row r="350" ht="14.85" customHeight="1" spans="1:7">
      <c r="A350" s="382" t="s">
        <v>318</v>
      </c>
      <c r="B350" s="383"/>
      <c r="C350" s="383">
        <v>1283</v>
      </c>
      <c r="D350" s="384"/>
      <c r="E350" s="385">
        <v>22999</v>
      </c>
      <c r="F350" s="386">
        <f t="shared" si="11"/>
        <v>1283</v>
      </c>
      <c r="G350" s="385" t="s">
        <v>318</v>
      </c>
    </row>
    <row r="351" ht="14.85" customHeight="1" spans="1:6">
      <c r="A351" s="382"/>
      <c r="B351" s="383"/>
      <c r="C351" s="383"/>
      <c r="D351" s="384"/>
      <c r="F351" s="386"/>
    </row>
    <row r="352" ht="14.85" customHeight="1" spans="1:6">
      <c r="A352" s="398" t="s">
        <v>319</v>
      </c>
      <c r="B352" s="383">
        <v>224901</v>
      </c>
      <c r="C352" s="383">
        <v>253985</v>
      </c>
      <c r="D352" s="384">
        <f t="shared" si="12"/>
        <v>12.9319122636182</v>
      </c>
      <c r="F352" s="386"/>
    </row>
    <row r="357" spans="2:2">
      <c r="B357" s="399"/>
    </row>
  </sheetData>
  <protectedRanges>
    <protectedRange sqref="B174 B166:B172 B94:B96 B82:B85 B176 B268 B178 B183:B188 B276:B283 B38:B43 B47:B49 B51:B54 B60:B62 B64:B67 B56:B58 B69 B77:B80 B106 B87:B89 B109:B113 B71:B72 B32:B36 B115:B118 B91:B92 B124:B131 B147 B138:B142 B144:B145 B134:B136 B149 B151:B153 B160 B74:B75 B156:B158 B120:B122 B180 B200 B219:B220 B205:B206 B212 B214:B217 B224 B226:B227 B244 B241:B242 B254:B256 B258:B261 B252 B246:B250 B263 B265:B266 B273 B238:B239 B208:B210 B229:B231 B222 B233:B235 B292:B294 B302:B304 B306:B307 B312:B316 B296:B300 B318 B271 B286:B290 B324 B309 B321:B322 B202:B203 B334:B337 B330:B331 B339 B342:B343 B327:B328 B349:B350 B7:B12 B21:B26 B28:B30 B45 B346:B347 B14:B19 B162:B163 B190:B191 B193:B198" name="区域1"/>
    <protectedRange sqref="B344:C345" name="区域19_1"/>
    <protectedRange sqref="B232:C232" name="区域14_1"/>
    <protectedRange sqref="B177:C177" name="区域13_1"/>
    <protectedRange sqref="B177:C177" name="区域11_1"/>
    <protectedRange sqref="C97" name="区域6_1"/>
    <protectedRange sqref="C349:C350 C38:C43 C47:C49 C51:C54 C60:C62 C64:C67 C56:C58 C69 C77:C80 C94:C96 C106 C87:C89 C98:C104 C82:C85 C109:C113 C71:C72 C32:C36 C115:C118 C91:C92 C124:C131 C147 C138:C142 C144:C145 C134:C136 C149 C151:C153 C160 C74:C75 C156:C158 C120:C122 C166:C172 C176 C180 C200 C219:C220 C205:C206 C212 C214:C217 C224 C226:C227 C244 C241:C242 C254:C256 C258:C261 C252 C246:C250 C263 C265:C266 C273 C238:C239 C208:C210 C229:C231 C268 C222 C233:C235 C292:C294 C302:C304 C306:C307 C312:C316 C296:C300 C318 C271 C286:C290 C324 C309 C321:C322 C202:C203 C334:C337 C330:C331 C339 C342:C343 C174 C178 C183:C188 C276:C283 C327:C328 C7:C12 C21:C26 C28:C30 C45 C346:C347 C14:C19 C162:C163 C190:C191 C193:C198" name="区域1_1"/>
    <protectedRange sqref="B97" name="区域6_2"/>
    <protectedRange sqref="B98:B104" name="区域1_2"/>
  </protectedRanges>
  <mergeCells count="1">
    <mergeCell ref="A2:D2"/>
  </mergeCells>
  <pageMargins left="0.786805555555556" right="0.786805555555556" top="0.984027777777778" bottom="1.02361111111111" header="0.275" footer="0.786805555555556"/>
  <pageSetup paperSize="9" scale="90" firstPageNumber="16" orientation="portrait" useFirstPageNumber="1"/>
  <headerFooter>
    <oddFooter>&amp;C&amp;13— &amp;P —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workbookViewId="0">
      <selection activeCell="C7" sqref="C7"/>
    </sheetView>
  </sheetViews>
  <sheetFormatPr defaultColWidth="9" defaultRowHeight="14.25" outlineLevelCol="2"/>
  <cols>
    <col min="1" max="1" width="46.875" style="354" customWidth="1"/>
    <col min="2" max="2" width="46.625" style="354" customWidth="1"/>
    <col min="3" max="3" width="27" style="354" customWidth="1"/>
    <col min="4" max="16384" width="9" style="354"/>
  </cols>
  <sheetData>
    <row r="1" ht="21" customHeight="1" spans="1:2">
      <c r="A1" s="355"/>
      <c r="B1" s="356"/>
    </row>
    <row r="2" s="351" customFormat="1" ht="51" customHeight="1" spans="1:3">
      <c r="A2" s="357" t="s">
        <v>323</v>
      </c>
      <c r="B2" s="357"/>
      <c r="C2" s="358"/>
    </row>
    <row r="3" ht="27" customHeight="1" spans="1:2">
      <c r="A3" s="359" t="s">
        <v>324</v>
      </c>
      <c r="B3" s="360" t="s">
        <v>325</v>
      </c>
    </row>
    <row r="4" s="352" customFormat="1" ht="30" customHeight="1" spans="1:3">
      <c r="A4" s="361" t="s">
        <v>326</v>
      </c>
      <c r="B4" s="362" t="s">
        <v>327</v>
      </c>
      <c r="C4" s="354"/>
    </row>
    <row r="5" s="353" customFormat="1" ht="30" customHeight="1" spans="1:3">
      <c r="A5" s="363" t="s">
        <v>328</v>
      </c>
      <c r="B5" s="364">
        <v>6158000</v>
      </c>
      <c r="C5" s="365"/>
    </row>
    <row r="6" s="353" customFormat="1" ht="30" customHeight="1" spans="1:3">
      <c r="A6" s="366" t="s">
        <v>329</v>
      </c>
      <c r="B6" s="364">
        <v>0</v>
      </c>
      <c r="C6" s="365"/>
    </row>
    <row r="7" s="353" customFormat="1" ht="30" customHeight="1" spans="1:3">
      <c r="A7" s="366" t="s">
        <v>330</v>
      </c>
      <c r="B7" s="364">
        <v>3840000</v>
      </c>
      <c r="C7" s="365"/>
    </row>
    <row r="8" s="353" customFormat="1" ht="30" customHeight="1" spans="1:3">
      <c r="A8" s="366" t="s">
        <v>331</v>
      </c>
      <c r="B8" s="364">
        <v>2318000</v>
      </c>
      <c r="C8" s="365"/>
    </row>
    <row r="9" s="353" customFormat="1" ht="30" customHeight="1" spans="1:3">
      <c r="A9" s="366" t="s">
        <v>332</v>
      </c>
      <c r="B9" s="364">
        <v>2318000</v>
      </c>
      <c r="C9" s="365"/>
    </row>
    <row r="10" s="353" customFormat="1" ht="30" customHeight="1" spans="1:3">
      <c r="A10" s="366" t="s">
        <v>333</v>
      </c>
      <c r="B10" s="364">
        <v>0</v>
      </c>
      <c r="C10" s="365"/>
    </row>
    <row r="11" s="352" customFormat="1" ht="30" customHeight="1" spans="1:3">
      <c r="A11" s="367"/>
      <c r="B11" s="367"/>
      <c r="C11" s="354"/>
    </row>
    <row r="12" s="352" customFormat="1" ht="71.25" customHeight="1" spans="1:3">
      <c r="A12" s="368" t="s">
        <v>334</v>
      </c>
      <c r="B12" s="368"/>
      <c r="C12" s="354"/>
    </row>
    <row r="13" s="352" customFormat="1" spans="1:3">
      <c r="A13" s="354"/>
      <c r="B13" s="354"/>
      <c r="C13" s="354"/>
    </row>
    <row r="14" s="352" customFormat="1" spans="1:3">
      <c r="A14" s="354"/>
      <c r="B14" s="354"/>
      <c r="C14" s="354"/>
    </row>
    <row r="15" s="352" customFormat="1" spans="1:3">
      <c r="A15" s="354"/>
      <c r="B15" s="354"/>
      <c r="C15" s="354"/>
    </row>
    <row r="16" s="352" customFormat="1" spans="1:3">
      <c r="A16" s="354"/>
      <c r="B16" s="354"/>
      <c r="C16" s="354"/>
    </row>
    <row r="17" s="352" customFormat="1"/>
    <row r="18" s="352" customFormat="1"/>
    <row r="19" s="352" customFormat="1"/>
    <row r="20" s="352" customFormat="1"/>
    <row r="21" s="352" customFormat="1"/>
    <row r="22" s="352" customFormat="1"/>
    <row r="23" s="352" customFormat="1"/>
    <row r="24" s="352" customFormat="1"/>
    <row r="25" s="352" customFormat="1"/>
    <row r="26" s="352" customFormat="1"/>
    <row r="27" s="352" customFormat="1"/>
    <row r="28" s="352" customFormat="1"/>
    <row r="29" s="352" customFormat="1"/>
    <row r="30" s="352" customFormat="1"/>
    <row r="31" s="352" customFormat="1"/>
    <row r="32" s="352" customFormat="1"/>
    <row r="33" s="352" customFormat="1"/>
    <row r="34" s="352" customFormat="1"/>
    <row r="35" s="352" customFormat="1"/>
  </sheetData>
  <sheetProtection formatCells="0" formatColumns="0" formatRows="0"/>
  <mergeCells count="2">
    <mergeCell ref="A2:B2"/>
    <mergeCell ref="A12:B12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121"/>
  <sheetViews>
    <sheetView showGridLines="0" showZeros="0" zoomScale="93" zoomScaleNormal="93" workbookViewId="0">
      <pane ySplit="5" topLeftCell="A6" activePane="bottomLeft" state="frozen"/>
      <selection/>
      <selection pane="bottomLeft" activeCell="C16" sqref="C16"/>
    </sheetView>
  </sheetViews>
  <sheetFormatPr defaultColWidth="9" defaultRowHeight="14.25" outlineLevelCol="5"/>
  <cols>
    <col min="1" max="1" width="47.875" style="315" customWidth="1"/>
    <col min="2" max="2" width="20.5" style="315" customWidth="1"/>
    <col min="3" max="3" width="16.625" style="315" customWidth="1"/>
    <col min="4" max="4" width="43.625" style="315" customWidth="1"/>
    <col min="5" max="5" width="19.5" style="315" customWidth="1"/>
    <col min="6" max="6" width="16.625" style="315" customWidth="1"/>
    <col min="7" max="16384" width="9" style="315"/>
  </cols>
  <sheetData>
    <row r="1" ht="18" customHeight="1" spans="1:2">
      <c r="A1" s="313" t="s">
        <v>335</v>
      </c>
      <c r="B1" s="313"/>
    </row>
    <row r="2" s="313" customFormat="1" ht="20.25" spans="1:6">
      <c r="A2" s="316" t="s">
        <v>336</v>
      </c>
      <c r="B2" s="316"/>
      <c r="C2" s="316"/>
      <c r="D2" s="316"/>
      <c r="E2" s="316"/>
      <c r="F2" s="316"/>
    </row>
    <row r="3" ht="20.25" customHeight="1" spans="1:6">
      <c r="A3" s="313"/>
      <c r="B3" s="313"/>
      <c r="F3" s="317" t="s">
        <v>3</v>
      </c>
    </row>
    <row r="4" ht="31.5" customHeight="1" spans="1:6">
      <c r="A4" s="318" t="s">
        <v>337</v>
      </c>
      <c r="B4" s="319"/>
      <c r="C4" s="320"/>
      <c r="D4" s="318" t="s">
        <v>338</v>
      </c>
      <c r="E4" s="319"/>
      <c r="F4" s="320"/>
    </row>
    <row r="5" ht="21.95" customHeight="1" spans="1:6">
      <c r="A5" s="321" t="s">
        <v>4</v>
      </c>
      <c r="B5" s="322" t="s">
        <v>339</v>
      </c>
      <c r="C5" s="321" t="s">
        <v>340</v>
      </c>
      <c r="D5" s="321" t="s">
        <v>341</v>
      </c>
      <c r="E5" s="322" t="s">
        <v>339</v>
      </c>
      <c r="F5" s="321" t="s">
        <v>340</v>
      </c>
    </row>
    <row r="6" ht="20.1" customHeight="1" spans="1:6">
      <c r="A6" s="323" t="s">
        <v>342</v>
      </c>
      <c r="B6" s="297">
        <f>SUM([6]表一!B35)</f>
        <v>105086</v>
      </c>
      <c r="C6" s="297">
        <f>SUM([6]表一!C35)</f>
        <v>116120</v>
      </c>
      <c r="D6" s="323" t="s">
        <v>343</v>
      </c>
      <c r="E6" s="297">
        <f>SUM('[6]表二（新）'!B1307)</f>
        <v>456871</v>
      </c>
      <c r="F6" s="297">
        <f>SUM('[6]表二（新）'!C1307)</f>
        <v>321406</v>
      </c>
    </row>
    <row r="7" ht="20.1" customHeight="1" spans="1:6">
      <c r="A7" s="324" t="s">
        <v>344</v>
      </c>
      <c r="B7" s="297">
        <f>SUM(B8,B80:B81,B89:B92)</f>
        <v>386058</v>
      </c>
      <c r="C7" s="297">
        <f>SUM(C8,C80:C81,C89:C92)</f>
        <v>220148</v>
      </c>
      <c r="D7" s="324" t="s">
        <v>345</v>
      </c>
      <c r="E7" s="297">
        <f>SUM(E8,E81:E83,E88:E91)</f>
        <v>34273</v>
      </c>
      <c r="F7" s="297">
        <f>SUM(F8,F81:F83,F88:F91,F14)</f>
        <v>14862</v>
      </c>
    </row>
    <row r="8" ht="20.1" customHeight="1" spans="1:6">
      <c r="A8" s="325" t="s">
        <v>346</v>
      </c>
      <c r="B8" s="297">
        <f>SUM(B9,B16,B57)</f>
        <v>337271</v>
      </c>
      <c r="C8" s="297">
        <f>SUM(C9,C16,C57)</f>
        <v>204971</v>
      </c>
      <c r="D8" s="325" t="s">
        <v>347</v>
      </c>
      <c r="E8" s="297">
        <f>SUM(E9:E10)</f>
        <v>15670</v>
      </c>
      <c r="F8" s="297">
        <f>SUM(F9:F10)</f>
        <v>14862</v>
      </c>
    </row>
    <row r="9" ht="20.1" customHeight="1" spans="1:6">
      <c r="A9" s="325" t="s">
        <v>348</v>
      </c>
      <c r="B9" s="297">
        <f>SUM(B10:B15)</f>
        <v>15178</v>
      </c>
      <c r="C9" s="297">
        <f>SUM(C10:C15)</f>
        <v>15178</v>
      </c>
      <c r="D9" s="325" t="s">
        <v>349</v>
      </c>
      <c r="E9" s="326">
        <v>1770</v>
      </c>
      <c r="F9" s="327">
        <v>1770</v>
      </c>
    </row>
    <row r="10" ht="20.1" customHeight="1" spans="1:6">
      <c r="A10" s="328" t="s">
        <v>350</v>
      </c>
      <c r="B10" s="328">
        <v>866</v>
      </c>
      <c r="C10" s="327">
        <v>866</v>
      </c>
      <c r="D10" s="325" t="s">
        <v>351</v>
      </c>
      <c r="E10" s="326">
        <v>13900</v>
      </c>
      <c r="F10" s="327">
        <v>13092</v>
      </c>
    </row>
    <row r="11" ht="20.1" customHeight="1" spans="1:6">
      <c r="A11" s="328" t="s">
        <v>352</v>
      </c>
      <c r="B11" s="328">
        <v>1239</v>
      </c>
      <c r="C11" s="327">
        <v>1239</v>
      </c>
      <c r="D11" s="325"/>
      <c r="E11" s="325"/>
      <c r="F11" s="327"/>
    </row>
    <row r="12" ht="20.1" customHeight="1" spans="1:6">
      <c r="A12" s="328" t="s">
        <v>353</v>
      </c>
      <c r="B12" s="328">
        <v>2033</v>
      </c>
      <c r="C12" s="327">
        <v>2033</v>
      </c>
      <c r="D12" s="325" t="s">
        <v>34</v>
      </c>
      <c r="E12" s="325"/>
      <c r="F12" s="327"/>
    </row>
    <row r="13" ht="20.1" customHeight="1" spans="1:6">
      <c r="A13" s="328" t="s">
        <v>354</v>
      </c>
      <c r="B13" s="328">
        <v>7</v>
      </c>
      <c r="C13" s="327">
        <v>7</v>
      </c>
      <c r="D13" s="325" t="s">
        <v>34</v>
      </c>
      <c r="E13" s="325"/>
      <c r="F13" s="327"/>
    </row>
    <row r="14" ht="20.1" customHeight="1" spans="1:6">
      <c r="A14" s="328" t="s">
        <v>355</v>
      </c>
      <c r="B14" s="328">
        <v>11033</v>
      </c>
      <c r="C14" s="327">
        <v>11033</v>
      </c>
      <c r="D14" s="329"/>
      <c r="E14" s="329"/>
      <c r="F14" s="330"/>
    </row>
    <row r="15" ht="20.1" customHeight="1" spans="1:6">
      <c r="A15" s="328" t="s">
        <v>356</v>
      </c>
      <c r="B15" s="328"/>
      <c r="C15" s="327"/>
      <c r="D15" s="325" t="s">
        <v>34</v>
      </c>
      <c r="E15" s="325"/>
      <c r="F15" s="327"/>
    </row>
    <row r="16" ht="20.1" customHeight="1" spans="1:6">
      <c r="A16" s="328" t="s">
        <v>357</v>
      </c>
      <c r="B16" s="297">
        <f>SUM(B17:B56)</f>
        <v>185950</v>
      </c>
      <c r="C16" s="297">
        <f>SUM(C17:C56)</f>
        <v>177272</v>
      </c>
      <c r="D16" s="325" t="s">
        <v>34</v>
      </c>
      <c r="E16" s="325"/>
      <c r="F16" s="327"/>
    </row>
    <row r="17" ht="20.1" customHeight="1" spans="1:6">
      <c r="A17" s="328" t="s">
        <v>358</v>
      </c>
      <c r="B17" s="328"/>
      <c r="C17" s="327"/>
      <c r="D17" s="325" t="s">
        <v>34</v>
      </c>
      <c r="E17" s="325"/>
      <c r="F17" s="327"/>
    </row>
    <row r="18" ht="20.1" customHeight="1" spans="1:6">
      <c r="A18" s="331" t="s">
        <v>359</v>
      </c>
      <c r="B18" s="331">
        <v>87702</v>
      </c>
      <c r="C18" s="327">
        <v>83246</v>
      </c>
      <c r="D18" s="325" t="s">
        <v>34</v>
      </c>
      <c r="E18" s="325"/>
      <c r="F18" s="327"/>
    </row>
    <row r="19" ht="20.1" customHeight="1" spans="1:6">
      <c r="A19" s="332" t="s">
        <v>360</v>
      </c>
      <c r="B19" s="332"/>
      <c r="C19" s="327"/>
      <c r="D19" s="325" t="s">
        <v>34</v>
      </c>
      <c r="E19" s="325"/>
      <c r="F19" s="327"/>
    </row>
    <row r="20" ht="20.1" customHeight="1" spans="1:6">
      <c r="A20" s="332" t="s">
        <v>361</v>
      </c>
      <c r="B20" s="332">
        <v>3894</v>
      </c>
      <c r="C20" s="327">
        <v>2936</v>
      </c>
      <c r="D20" s="325" t="s">
        <v>34</v>
      </c>
      <c r="E20" s="325"/>
      <c r="F20" s="327"/>
    </row>
    <row r="21" ht="20.1" customHeight="1" spans="1:6">
      <c r="A21" s="332" t="s">
        <v>362</v>
      </c>
      <c r="B21" s="332"/>
      <c r="C21" s="327"/>
      <c r="D21" s="325" t="s">
        <v>34</v>
      </c>
      <c r="E21" s="325"/>
      <c r="F21" s="327"/>
    </row>
    <row r="22" ht="20.1" customHeight="1" spans="1:6">
      <c r="A22" s="332" t="s">
        <v>363</v>
      </c>
      <c r="B22" s="332"/>
      <c r="C22" s="327"/>
      <c r="D22" s="325" t="s">
        <v>34</v>
      </c>
      <c r="E22" s="325"/>
      <c r="F22" s="327"/>
    </row>
    <row r="23" ht="20.1" customHeight="1" spans="1:6">
      <c r="A23" s="332" t="s">
        <v>364</v>
      </c>
      <c r="B23" s="332">
        <v>108</v>
      </c>
      <c r="C23" s="327">
        <v>108</v>
      </c>
      <c r="D23" s="325" t="s">
        <v>34</v>
      </c>
      <c r="E23" s="325"/>
      <c r="F23" s="327"/>
    </row>
    <row r="24" ht="20.1" customHeight="1" spans="1:6">
      <c r="A24" s="332" t="s">
        <v>365</v>
      </c>
      <c r="B24" s="332">
        <v>1300</v>
      </c>
      <c r="C24" s="327"/>
      <c r="D24" s="325" t="s">
        <v>34</v>
      </c>
      <c r="E24" s="325"/>
      <c r="F24" s="327"/>
    </row>
    <row r="25" ht="20.1" customHeight="1" spans="1:6">
      <c r="A25" s="332" t="s">
        <v>366</v>
      </c>
      <c r="B25" s="332">
        <v>7269</v>
      </c>
      <c r="C25" s="327"/>
      <c r="D25" s="325" t="s">
        <v>34</v>
      </c>
      <c r="E25" s="325"/>
      <c r="F25" s="327"/>
    </row>
    <row r="26" ht="20.1" customHeight="1" spans="1:6">
      <c r="A26" s="332" t="s">
        <v>367</v>
      </c>
      <c r="B26" s="332">
        <v>20807</v>
      </c>
      <c r="C26" s="327">
        <v>19306</v>
      </c>
      <c r="D26" s="325" t="s">
        <v>34</v>
      </c>
      <c r="E26" s="325"/>
      <c r="F26" s="327"/>
    </row>
    <row r="27" ht="20.1" customHeight="1" spans="1:6">
      <c r="A27" s="331" t="s">
        <v>368</v>
      </c>
      <c r="B27" s="331">
        <v>30057</v>
      </c>
      <c r="C27" s="327">
        <v>24940</v>
      </c>
      <c r="D27" s="325" t="s">
        <v>34</v>
      </c>
      <c r="E27" s="325"/>
      <c r="F27" s="327"/>
    </row>
    <row r="28" ht="20.1" customHeight="1" spans="1:6">
      <c r="A28" s="332" t="s">
        <v>369</v>
      </c>
      <c r="B28" s="332">
        <v>3078</v>
      </c>
      <c r="C28" s="327"/>
      <c r="D28" s="332" t="s">
        <v>34</v>
      </c>
      <c r="E28" s="332"/>
      <c r="F28" s="333"/>
    </row>
    <row r="29" ht="20.1" customHeight="1" spans="1:6">
      <c r="A29" s="332" t="s">
        <v>370</v>
      </c>
      <c r="B29" s="332">
        <v>5450</v>
      </c>
      <c r="C29" s="327">
        <v>4123</v>
      </c>
      <c r="D29" s="332" t="s">
        <v>34</v>
      </c>
      <c r="E29" s="332"/>
      <c r="F29" s="327"/>
    </row>
    <row r="30" ht="20.1" customHeight="1" spans="1:6">
      <c r="A30" s="332" t="s">
        <v>371</v>
      </c>
      <c r="B30" s="332"/>
      <c r="C30" s="327"/>
      <c r="D30" s="332" t="s">
        <v>34</v>
      </c>
      <c r="E30" s="332"/>
      <c r="F30" s="327"/>
    </row>
    <row r="31" ht="20.1" customHeight="1" spans="1:6">
      <c r="A31" s="332" t="s">
        <v>372</v>
      </c>
      <c r="B31" s="332">
        <v>25222</v>
      </c>
      <c r="C31" s="327">
        <v>14297</v>
      </c>
      <c r="D31" s="331" t="s">
        <v>34</v>
      </c>
      <c r="E31" s="331"/>
      <c r="F31" s="327"/>
    </row>
    <row r="32" ht="20.1" customHeight="1" spans="1:6">
      <c r="A32" s="332" t="s">
        <v>373</v>
      </c>
      <c r="B32" s="332"/>
      <c r="C32" s="327"/>
      <c r="D32" s="332" t="s">
        <v>34</v>
      </c>
      <c r="E32" s="332"/>
      <c r="F32" s="327"/>
    </row>
    <row r="33" ht="20.1" customHeight="1" spans="1:6">
      <c r="A33" s="332" t="s">
        <v>374</v>
      </c>
      <c r="B33" s="332">
        <v>180</v>
      </c>
      <c r="C33" s="327">
        <v>180</v>
      </c>
      <c r="D33" s="332" t="s">
        <v>34</v>
      </c>
      <c r="E33" s="332"/>
      <c r="F33" s="327"/>
    </row>
    <row r="34" ht="20.1" customHeight="1" spans="1:6">
      <c r="A34" s="332" t="s">
        <v>375</v>
      </c>
      <c r="B34" s="332"/>
      <c r="C34" s="327"/>
      <c r="D34" s="332" t="s">
        <v>34</v>
      </c>
      <c r="E34" s="332"/>
      <c r="F34" s="327"/>
    </row>
    <row r="35" ht="20.1" customHeight="1" spans="1:6">
      <c r="A35" s="332" t="s">
        <v>376</v>
      </c>
      <c r="B35" s="332">
        <v>37</v>
      </c>
      <c r="C35" s="327">
        <v>635</v>
      </c>
      <c r="D35" s="332" t="s">
        <v>34</v>
      </c>
      <c r="E35" s="332"/>
      <c r="F35" s="327"/>
    </row>
    <row r="36" ht="20.1" customHeight="1" spans="1:6">
      <c r="A36" s="334" t="s">
        <v>377</v>
      </c>
      <c r="B36" s="335"/>
      <c r="C36" s="327"/>
      <c r="D36" s="332" t="s">
        <v>34</v>
      </c>
      <c r="E36" s="332"/>
      <c r="F36" s="327"/>
    </row>
    <row r="37" ht="20.1" customHeight="1" spans="1:6">
      <c r="A37" s="334" t="s">
        <v>378</v>
      </c>
      <c r="B37" s="335"/>
      <c r="C37" s="327"/>
      <c r="D37" s="332" t="s">
        <v>34</v>
      </c>
      <c r="E37" s="332"/>
      <c r="F37" s="327"/>
    </row>
    <row r="38" ht="20.1" customHeight="1" spans="1:6">
      <c r="A38" s="334" t="s">
        <v>379</v>
      </c>
      <c r="B38" s="335"/>
      <c r="C38" s="327"/>
      <c r="D38" s="332" t="s">
        <v>34</v>
      </c>
      <c r="E38" s="332"/>
      <c r="F38" s="327"/>
    </row>
    <row r="39" ht="20.1" customHeight="1" spans="1:6">
      <c r="A39" s="334" t="s">
        <v>380</v>
      </c>
      <c r="B39" s="335"/>
      <c r="C39" s="327">
        <v>2016</v>
      </c>
      <c r="D39" s="332" t="s">
        <v>34</v>
      </c>
      <c r="E39" s="332"/>
      <c r="F39" s="327"/>
    </row>
    <row r="40" ht="20.1" customHeight="1" spans="1:6">
      <c r="A40" s="334" t="s">
        <v>381</v>
      </c>
      <c r="B40" s="335"/>
      <c r="C40" s="327">
        <v>7371</v>
      </c>
      <c r="D40" s="325" t="s">
        <v>34</v>
      </c>
      <c r="E40" s="325"/>
      <c r="F40" s="327"/>
    </row>
    <row r="41" ht="20.1" customHeight="1" spans="1:6">
      <c r="A41" s="334" t="s">
        <v>382</v>
      </c>
      <c r="B41" s="335"/>
      <c r="C41" s="327"/>
      <c r="D41" s="325" t="s">
        <v>34</v>
      </c>
      <c r="E41" s="325"/>
      <c r="F41" s="327"/>
    </row>
    <row r="42" ht="20.1" customHeight="1" spans="1:6">
      <c r="A42" s="334" t="s">
        <v>383</v>
      </c>
      <c r="B42" s="335"/>
      <c r="C42" s="327"/>
      <c r="D42" s="325" t="s">
        <v>34</v>
      </c>
      <c r="E42" s="325"/>
      <c r="F42" s="327"/>
    </row>
    <row r="43" ht="20.1" customHeight="1" spans="1:6">
      <c r="A43" s="334" t="s">
        <v>384</v>
      </c>
      <c r="B43" s="335"/>
      <c r="C43" s="327">
        <v>9643</v>
      </c>
      <c r="D43" s="325" t="s">
        <v>34</v>
      </c>
      <c r="E43" s="325"/>
      <c r="F43" s="327"/>
    </row>
    <row r="44" ht="20.1" customHeight="1" spans="1:6">
      <c r="A44" s="334" t="s">
        <v>385</v>
      </c>
      <c r="B44" s="335"/>
      <c r="C44" s="327">
        <v>6003</v>
      </c>
      <c r="D44" s="325" t="s">
        <v>34</v>
      </c>
      <c r="E44" s="325"/>
      <c r="F44" s="327"/>
    </row>
    <row r="45" ht="20.1" customHeight="1" spans="1:6">
      <c r="A45" s="334" t="s">
        <v>386</v>
      </c>
      <c r="B45" s="335"/>
      <c r="C45" s="327"/>
      <c r="D45" s="325" t="s">
        <v>34</v>
      </c>
      <c r="E45" s="325"/>
      <c r="F45" s="327"/>
    </row>
    <row r="46" ht="20.1" customHeight="1" spans="1:6">
      <c r="A46" s="334" t="s">
        <v>387</v>
      </c>
      <c r="B46" s="335"/>
      <c r="C46" s="327"/>
      <c r="D46" s="325" t="s">
        <v>34</v>
      </c>
      <c r="E46" s="325"/>
      <c r="F46" s="327"/>
    </row>
    <row r="47" ht="20.1" customHeight="1" spans="1:6">
      <c r="A47" s="334" t="s">
        <v>388</v>
      </c>
      <c r="B47" s="335"/>
      <c r="C47" s="327"/>
      <c r="D47" s="325" t="s">
        <v>34</v>
      </c>
      <c r="E47" s="325"/>
      <c r="F47" s="327"/>
    </row>
    <row r="48" ht="20.1" customHeight="1" spans="1:6">
      <c r="A48" s="334" t="s">
        <v>389</v>
      </c>
      <c r="B48" s="335"/>
      <c r="C48" s="327"/>
      <c r="D48" s="325" t="s">
        <v>34</v>
      </c>
      <c r="E48" s="325"/>
      <c r="F48" s="327"/>
    </row>
    <row r="49" ht="20.1" customHeight="1" spans="1:6">
      <c r="A49" s="334" t="s">
        <v>390</v>
      </c>
      <c r="B49" s="335"/>
      <c r="C49" s="327"/>
      <c r="D49" s="325" t="s">
        <v>34</v>
      </c>
      <c r="E49" s="325"/>
      <c r="F49" s="327"/>
    </row>
    <row r="50" ht="20.1" customHeight="1" spans="1:6">
      <c r="A50" s="334" t="s">
        <v>391</v>
      </c>
      <c r="B50" s="335"/>
      <c r="C50" s="327"/>
      <c r="D50" s="325" t="s">
        <v>34</v>
      </c>
      <c r="E50" s="325"/>
      <c r="F50" s="327"/>
    </row>
    <row r="51" ht="20.1" customHeight="1" spans="1:6">
      <c r="A51" s="334" t="s">
        <v>392</v>
      </c>
      <c r="B51" s="335"/>
      <c r="C51" s="327"/>
      <c r="D51" s="325" t="s">
        <v>34</v>
      </c>
      <c r="E51" s="325"/>
      <c r="F51" s="327"/>
    </row>
    <row r="52" ht="20.1" customHeight="1" spans="1:6">
      <c r="A52" s="334" t="s">
        <v>393</v>
      </c>
      <c r="B52" s="335"/>
      <c r="C52" s="327"/>
      <c r="D52" s="325" t="s">
        <v>34</v>
      </c>
      <c r="E52" s="325"/>
      <c r="F52" s="327"/>
    </row>
    <row r="53" ht="20.1" customHeight="1" spans="1:6">
      <c r="A53" s="334" t="s">
        <v>394</v>
      </c>
      <c r="B53" s="335"/>
      <c r="C53" s="327">
        <v>2468</v>
      </c>
      <c r="D53" s="325" t="s">
        <v>34</v>
      </c>
      <c r="E53" s="325"/>
      <c r="F53" s="327"/>
    </row>
    <row r="54" ht="20.1" customHeight="1" spans="1:6">
      <c r="A54" s="334" t="s">
        <v>395</v>
      </c>
      <c r="B54" s="335"/>
      <c r="C54" s="327"/>
      <c r="D54" s="332" t="s">
        <v>34</v>
      </c>
      <c r="E54" s="332"/>
      <c r="F54" s="327"/>
    </row>
    <row r="55" ht="20.1" customHeight="1" spans="1:6">
      <c r="A55" s="334" t="s">
        <v>396</v>
      </c>
      <c r="B55" s="335"/>
      <c r="C55" s="327"/>
      <c r="D55" s="332" t="s">
        <v>34</v>
      </c>
      <c r="E55" s="332"/>
      <c r="F55" s="327"/>
    </row>
    <row r="56" ht="20.1" customHeight="1" spans="1:6">
      <c r="A56" s="332" t="s">
        <v>397</v>
      </c>
      <c r="B56" s="332">
        <v>846</v>
      </c>
      <c r="C56" s="327"/>
      <c r="D56" s="332" t="s">
        <v>34</v>
      </c>
      <c r="E56" s="332"/>
      <c r="F56" s="327"/>
    </row>
    <row r="57" ht="20.1" customHeight="1" spans="1:6">
      <c r="A57" s="332" t="s">
        <v>398</v>
      </c>
      <c r="B57" s="297">
        <f>SUM(B58:B77)</f>
        <v>136143</v>
      </c>
      <c r="C57" s="297">
        <f>SUM(C58:C77)</f>
        <v>12521</v>
      </c>
      <c r="D57" s="332" t="s">
        <v>34</v>
      </c>
      <c r="E57" s="332"/>
      <c r="F57" s="327"/>
    </row>
    <row r="58" ht="20.1" customHeight="1" spans="1:6">
      <c r="A58" s="332" t="s">
        <v>399</v>
      </c>
      <c r="B58" s="333">
        <v>113</v>
      </c>
      <c r="C58" s="327">
        <v>22</v>
      </c>
      <c r="D58" s="332" t="s">
        <v>34</v>
      </c>
      <c r="E58" s="332"/>
      <c r="F58" s="327"/>
    </row>
    <row r="59" ht="20.1" customHeight="1" spans="1:6">
      <c r="A59" s="332" t="s">
        <v>400</v>
      </c>
      <c r="B59" s="333"/>
      <c r="C59" s="327"/>
      <c r="D59" s="332"/>
      <c r="E59" s="332"/>
      <c r="F59" s="327"/>
    </row>
    <row r="60" ht="20.1" customHeight="1" spans="1:6">
      <c r="A60" s="332" t="s">
        <v>401</v>
      </c>
      <c r="B60" s="333"/>
      <c r="C60" s="327"/>
      <c r="D60" s="332"/>
      <c r="E60" s="332"/>
      <c r="F60" s="327"/>
    </row>
    <row r="61" ht="20.1" customHeight="1" spans="1:6">
      <c r="A61" s="332" t="s">
        <v>402</v>
      </c>
      <c r="B61" s="333">
        <v>50</v>
      </c>
      <c r="C61" s="327"/>
      <c r="D61" s="332"/>
      <c r="E61" s="325"/>
      <c r="F61" s="327"/>
    </row>
    <row r="62" ht="20.1" customHeight="1" spans="1:6">
      <c r="A62" s="332" t="s">
        <v>403</v>
      </c>
      <c r="B62" s="333">
        <v>7456</v>
      </c>
      <c r="C62" s="327">
        <v>2847</v>
      </c>
      <c r="D62" s="332"/>
      <c r="E62" s="325"/>
      <c r="F62" s="327"/>
    </row>
    <row r="63" ht="20.1" customHeight="1" spans="1:6">
      <c r="A63" s="332" t="s">
        <v>404</v>
      </c>
      <c r="B63" s="333">
        <v>255</v>
      </c>
      <c r="C63" s="327"/>
      <c r="D63" s="332"/>
      <c r="E63" s="325"/>
      <c r="F63" s="327"/>
    </row>
    <row r="64" ht="20.1" customHeight="1" spans="1:6">
      <c r="A64" s="332" t="s">
        <v>405</v>
      </c>
      <c r="B64" s="333">
        <v>445</v>
      </c>
      <c r="C64" s="327">
        <v>60</v>
      </c>
      <c r="D64" s="332"/>
      <c r="E64" s="325"/>
      <c r="F64" s="327"/>
    </row>
    <row r="65" ht="19.5" customHeight="1" spans="1:6">
      <c r="A65" s="332" t="s">
        <v>406</v>
      </c>
      <c r="B65" s="333">
        <v>13586</v>
      </c>
      <c r="C65" s="327">
        <v>185</v>
      </c>
      <c r="D65" s="332"/>
      <c r="E65" s="336"/>
      <c r="F65" s="337"/>
    </row>
    <row r="66" s="314" customFormat="1" ht="20.1" customHeight="1" spans="1:6">
      <c r="A66" s="332" t="s">
        <v>407</v>
      </c>
      <c r="B66" s="333">
        <v>11207</v>
      </c>
      <c r="C66" s="337">
        <v>387</v>
      </c>
      <c r="D66" s="332"/>
      <c r="E66" s="336"/>
      <c r="F66" s="337"/>
    </row>
    <row r="67" ht="20.1" customHeight="1" spans="1:6">
      <c r="A67" s="332" t="s">
        <v>408</v>
      </c>
      <c r="B67" s="333">
        <v>1927</v>
      </c>
      <c r="C67" s="327"/>
      <c r="D67" s="332"/>
      <c r="E67" s="328"/>
      <c r="F67" s="327"/>
    </row>
    <row r="68" ht="20.1" customHeight="1" spans="1:6">
      <c r="A68" s="332" t="s">
        <v>409</v>
      </c>
      <c r="B68" s="333">
        <v>54</v>
      </c>
      <c r="C68" s="327"/>
      <c r="D68" s="332"/>
      <c r="E68" s="328"/>
      <c r="F68" s="327"/>
    </row>
    <row r="69" ht="20.1" customHeight="1" spans="1:6">
      <c r="A69" s="332" t="s">
        <v>410</v>
      </c>
      <c r="B69" s="333">
        <v>40194</v>
      </c>
      <c r="C69" s="327">
        <v>6630</v>
      </c>
      <c r="D69" s="332"/>
      <c r="E69" s="328"/>
      <c r="F69" s="327"/>
    </row>
    <row r="70" ht="20.1" customHeight="1" spans="1:6">
      <c r="A70" s="332" t="s">
        <v>411</v>
      </c>
      <c r="B70" s="333">
        <v>3908</v>
      </c>
      <c r="C70" s="327">
        <v>2364</v>
      </c>
      <c r="D70" s="332"/>
      <c r="E70" s="328"/>
      <c r="F70" s="327"/>
    </row>
    <row r="71" ht="20.1" customHeight="1" spans="1:6">
      <c r="A71" s="332" t="s">
        <v>412</v>
      </c>
      <c r="B71" s="333">
        <v>14</v>
      </c>
      <c r="C71" s="327"/>
      <c r="D71" s="332"/>
      <c r="E71" s="328"/>
      <c r="F71" s="327"/>
    </row>
    <row r="72" ht="20.1" customHeight="1" spans="1:6">
      <c r="A72" s="332" t="s">
        <v>413</v>
      </c>
      <c r="B72" s="333">
        <v>1703</v>
      </c>
      <c r="C72" s="327">
        <v>26</v>
      </c>
      <c r="D72" s="332"/>
      <c r="E72" s="328"/>
      <c r="F72" s="327"/>
    </row>
    <row r="73" ht="20.1" customHeight="1" spans="1:6">
      <c r="A73" s="332" t="s">
        <v>414</v>
      </c>
      <c r="B73" s="333"/>
      <c r="C73" s="327"/>
      <c r="D73" s="332"/>
      <c r="E73" s="328"/>
      <c r="F73" s="327"/>
    </row>
    <row r="74" ht="20.1" customHeight="1" spans="1:6">
      <c r="A74" s="332" t="s">
        <v>415</v>
      </c>
      <c r="B74" s="333">
        <v>285</v>
      </c>
      <c r="C74" s="327"/>
      <c r="D74" s="332"/>
      <c r="E74" s="328"/>
      <c r="F74" s="327"/>
    </row>
    <row r="75" ht="20.1" customHeight="1" spans="1:6">
      <c r="A75" s="332" t="s">
        <v>416</v>
      </c>
      <c r="B75" s="333">
        <v>54894</v>
      </c>
      <c r="C75" s="327"/>
      <c r="D75" s="332"/>
      <c r="E75" s="328"/>
      <c r="F75" s="327"/>
    </row>
    <row r="76" ht="20.1" customHeight="1" spans="1:6">
      <c r="A76" s="332" t="s">
        <v>417</v>
      </c>
      <c r="B76" s="333"/>
      <c r="C76" s="327"/>
      <c r="D76" s="332"/>
      <c r="E76" s="328"/>
      <c r="F76" s="327"/>
    </row>
    <row r="77" ht="20.1" customHeight="1" spans="1:6">
      <c r="A77" s="333" t="s">
        <v>418</v>
      </c>
      <c r="B77" s="333">
        <v>52</v>
      </c>
      <c r="C77" s="327"/>
      <c r="D77" s="338"/>
      <c r="E77" s="328"/>
      <c r="F77" s="327"/>
    </row>
    <row r="78" ht="20.1" customHeight="1" spans="1:6">
      <c r="A78" s="333"/>
      <c r="B78" s="328"/>
      <c r="C78" s="339"/>
      <c r="D78" s="338"/>
      <c r="E78" s="340"/>
      <c r="F78" s="327"/>
    </row>
    <row r="79" ht="20.1" customHeight="1" spans="1:6">
      <c r="A79" s="333"/>
      <c r="B79" s="341"/>
      <c r="C79" s="327"/>
      <c r="D79" s="338"/>
      <c r="E79" s="341"/>
      <c r="F79" s="327"/>
    </row>
    <row r="80" ht="20.1" customHeight="1" spans="1:6">
      <c r="A80" s="328" t="s">
        <v>419</v>
      </c>
      <c r="B80" s="342"/>
      <c r="C80" s="342"/>
      <c r="D80" s="332" t="s">
        <v>34</v>
      </c>
      <c r="E80" s="342"/>
      <c r="F80" s="342"/>
    </row>
    <row r="81" ht="20.1" customHeight="1" spans="1:6">
      <c r="A81" s="328" t="s">
        <v>420</v>
      </c>
      <c r="B81" s="297">
        <f>SUM(B82:B88)</f>
        <v>30925</v>
      </c>
      <c r="C81" s="297">
        <f>SUM(C82:C88)</f>
        <v>0</v>
      </c>
      <c r="D81" s="343" t="s">
        <v>421</v>
      </c>
      <c r="E81" s="328"/>
      <c r="F81" s="342"/>
    </row>
    <row r="82" ht="20.1" customHeight="1" spans="1:6">
      <c r="A82" s="328" t="s">
        <v>422</v>
      </c>
      <c r="B82" s="328">
        <v>29672</v>
      </c>
      <c r="C82" s="342"/>
      <c r="D82" s="325" t="s">
        <v>423</v>
      </c>
      <c r="E82" s="328"/>
      <c r="F82" s="342"/>
    </row>
    <row r="83" ht="20.1" customHeight="1" spans="1:6">
      <c r="A83" s="328" t="s">
        <v>424</v>
      </c>
      <c r="B83" s="342"/>
      <c r="C83" s="342"/>
      <c r="D83" s="336" t="s">
        <v>425</v>
      </c>
      <c r="E83" s="328">
        <v>3426</v>
      </c>
      <c r="F83" s="342"/>
    </row>
    <row r="84" ht="20.1" customHeight="1" spans="1:6">
      <c r="A84" s="328"/>
      <c r="B84" s="342"/>
      <c r="C84" s="342"/>
      <c r="D84" s="344" t="s">
        <v>426</v>
      </c>
      <c r="E84" s="328">
        <v>3426</v>
      </c>
      <c r="F84" s="342"/>
    </row>
    <row r="85" ht="20.1" customHeight="1" spans="1:6">
      <c r="A85" s="328"/>
      <c r="B85" s="342"/>
      <c r="C85" s="342"/>
      <c r="D85" s="344" t="s">
        <v>427</v>
      </c>
      <c r="E85" s="328"/>
      <c r="F85" s="342"/>
    </row>
    <row r="86" ht="20.1" customHeight="1" spans="1:6">
      <c r="A86" s="328"/>
      <c r="B86" s="342"/>
      <c r="C86" s="342"/>
      <c r="D86" s="344" t="s">
        <v>428</v>
      </c>
      <c r="E86" s="328"/>
      <c r="F86" s="342"/>
    </row>
    <row r="87" ht="20.1" customHeight="1" spans="1:6">
      <c r="A87" s="328"/>
      <c r="B87" s="342"/>
      <c r="C87" s="342"/>
      <c r="D87" s="344" t="s">
        <v>429</v>
      </c>
      <c r="E87" s="328"/>
      <c r="F87" s="342"/>
    </row>
    <row r="88" ht="20.1" customHeight="1" spans="1:6">
      <c r="A88" s="328" t="s">
        <v>430</v>
      </c>
      <c r="B88" s="342">
        <v>1253</v>
      </c>
      <c r="C88" s="342"/>
      <c r="D88" s="336" t="s">
        <v>431</v>
      </c>
      <c r="E88" s="342"/>
      <c r="F88" s="342"/>
    </row>
    <row r="89" ht="20.1" customHeight="1" spans="1:6">
      <c r="A89" s="336" t="s">
        <v>432</v>
      </c>
      <c r="B89" s="342"/>
      <c r="C89" s="342"/>
      <c r="D89" s="328" t="s">
        <v>433</v>
      </c>
      <c r="E89" s="342"/>
      <c r="F89" s="342"/>
    </row>
    <row r="90" ht="20.1" customHeight="1" spans="1:6">
      <c r="A90" s="328" t="s">
        <v>434</v>
      </c>
      <c r="B90" s="342">
        <v>14379</v>
      </c>
      <c r="C90" s="342"/>
      <c r="D90" s="345" t="s">
        <v>435</v>
      </c>
      <c r="E90" s="342">
        <v>15177</v>
      </c>
      <c r="F90" s="342"/>
    </row>
    <row r="91" ht="20.1" customHeight="1" spans="1:6">
      <c r="A91" s="328" t="s">
        <v>436</v>
      </c>
      <c r="B91" s="342"/>
      <c r="C91" s="342"/>
      <c r="D91" s="345" t="s">
        <v>437</v>
      </c>
      <c r="E91" s="342"/>
      <c r="F91" s="342"/>
    </row>
    <row r="92" ht="19.15" customHeight="1" spans="1:6">
      <c r="A92" s="346" t="s">
        <v>438</v>
      </c>
      <c r="B92" s="342">
        <v>3483</v>
      </c>
      <c r="C92" s="342">
        <v>15177</v>
      </c>
      <c r="D92" s="328"/>
      <c r="E92" s="342"/>
      <c r="F92" s="342"/>
    </row>
    <row r="93" ht="22.15" customHeight="1" spans="1:6">
      <c r="A93" s="347"/>
      <c r="B93" s="348"/>
      <c r="C93" s="348"/>
      <c r="D93" s="347"/>
      <c r="E93" s="348"/>
      <c r="F93" s="348"/>
    </row>
    <row r="94" spans="1:6">
      <c r="A94" s="328"/>
      <c r="B94" s="342"/>
      <c r="C94" s="342"/>
      <c r="D94" s="328"/>
      <c r="E94" s="342"/>
      <c r="F94" s="342"/>
    </row>
    <row r="95" spans="1:6">
      <c r="A95" s="328"/>
      <c r="B95" s="342"/>
      <c r="C95" s="342"/>
      <c r="D95" s="328" t="s">
        <v>34</v>
      </c>
      <c r="E95" s="342"/>
      <c r="F95" s="342"/>
    </row>
    <row r="96" spans="1:6">
      <c r="A96" s="328"/>
      <c r="B96" s="342"/>
      <c r="C96" s="342"/>
      <c r="D96" s="328" t="s">
        <v>34</v>
      </c>
      <c r="E96" s="342"/>
      <c r="F96" s="342"/>
    </row>
    <row r="97" spans="1:6">
      <c r="A97" s="328"/>
      <c r="B97" s="342"/>
      <c r="C97" s="342"/>
      <c r="D97" s="328" t="s">
        <v>34</v>
      </c>
      <c r="E97" s="342"/>
      <c r="F97" s="342"/>
    </row>
    <row r="98" spans="1:6">
      <c r="A98" s="328"/>
      <c r="B98" s="342"/>
      <c r="C98" s="342"/>
      <c r="D98" s="328" t="s">
        <v>34</v>
      </c>
      <c r="E98" s="342"/>
      <c r="F98" s="342"/>
    </row>
    <row r="99" spans="1:6">
      <c r="A99" s="328"/>
      <c r="B99" s="342"/>
      <c r="C99" s="342"/>
      <c r="D99" s="328"/>
      <c r="E99" s="342"/>
      <c r="F99" s="342"/>
    </row>
    <row r="100" spans="1:6">
      <c r="A100" s="328"/>
      <c r="B100" s="342"/>
      <c r="C100" s="342"/>
      <c r="D100" s="328"/>
      <c r="E100" s="342"/>
      <c r="F100" s="342"/>
    </row>
    <row r="101" spans="1:6">
      <c r="A101" s="328"/>
      <c r="B101" s="342"/>
      <c r="C101" s="342"/>
      <c r="D101" s="328"/>
      <c r="E101" s="342"/>
      <c r="F101" s="342"/>
    </row>
    <row r="102" ht="13.5" spans="1:6">
      <c r="A102" s="341" t="s">
        <v>439</v>
      </c>
      <c r="B102" s="297">
        <f>SUM(B6:B7)</f>
        <v>491144</v>
      </c>
      <c r="C102" s="297">
        <f>SUM(C6,C7,C93)</f>
        <v>336268</v>
      </c>
      <c r="D102" s="341" t="s">
        <v>440</v>
      </c>
      <c r="E102" s="297">
        <f>SUM(E6:E7)</f>
        <v>491144</v>
      </c>
      <c r="F102" s="297">
        <f>SUM(F6,F7,F93)</f>
        <v>336268</v>
      </c>
    </row>
    <row r="103" spans="4:4">
      <c r="D103" s="349"/>
    </row>
    <row r="104" spans="4:5">
      <c r="D104" s="349"/>
      <c r="E104" s="297" t="str">
        <f>IF(E82=C80,"","上年执行数年终结余和预算数上年结余不等")</f>
        <v/>
      </c>
    </row>
    <row r="105" spans="2:6">
      <c r="B105" s="350" t="str">
        <f>IF(B82=[6]表八!F66,"","上年执行数从政府性基金调入和上年执行数政府性基金调出不等")</f>
        <v/>
      </c>
      <c r="C105" s="350" t="str">
        <f>IF(C82=[6]表八!G64,"","预算数从政府性基金调入和预算数政府性基金调出不等")</f>
        <v/>
      </c>
      <c r="D105" s="349"/>
      <c r="E105" s="297" t="str">
        <f>IF(B102=E102,"","上年执行数收支不等")</f>
        <v/>
      </c>
      <c r="F105" s="297" t="str">
        <f>IF(C102=F102,"","预算数收支不等")</f>
        <v/>
      </c>
    </row>
    <row r="106" spans="3:4">
      <c r="C106" s="350" t="str">
        <f>IF(C82=[6]表九!D234,"","预算数从政府性基金调入和预算数政府性基金调出不等")</f>
        <v/>
      </c>
      <c r="D106" s="349"/>
    </row>
    <row r="107" spans="4:4">
      <c r="D107" s="349"/>
    </row>
    <row r="108" spans="4:4">
      <c r="D108" s="349"/>
    </row>
    <row r="109" spans="4:4">
      <c r="D109" s="349"/>
    </row>
    <row r="110" spans="4:4">
      <c r="D110" s="349"/>
    </row>
    <row r="111" spans="4:4">
      <c r="D111" s="349"/>
    </row>
    <row r="112" spans="4:4">
      <c r="D112" s="349"/>
    </row>
    <row r="113" spans="4:4">
      <c r="D113" s="349"/>
    </row>
    <row r="114" spans="4:4">
      <c r="D114" s="349"/>
    </row>
    <row r="115" spans="4:4">
      <c r="D115" s="349"/>
    </row>
    <row r="116" spans="4:4">
      <c r="D116" s="349"/>
    </row>
    <row r="117" spans="4:4">
      <c r="D117" s="349"/>
    </row>
    <row r="118" spans="4:4">
      <c r="D118" s="349"/>
    </row>
    <row r="119" spans="4:4">
      <c r="D119" s="349"/>
    </row>
    <row r="120" spans="4:4">
      <c r="D120" s="349"/>
    </row>
    <row r="121" spans="4:4">
      <c r="D121" s="349"/>
    </row>
  </sheetData>
  <protectedRanges>
    <protectedRange password="CC35" sqref="B36:B55" name="区域1"/>
  </protectedRanges>
  <mergeCells count="3">
    <mergeCell ref="A2:F2"/>
    <mergeCell ref="A4:C4"/>
    <mergeCell ref="D4:F4"/>
  </mergeCells>
  <printOptions horizontalCentered="1"/>
  <pageMargins left="0.47244094488189" right="0.47244094488189" top="0.590551181102362" bottom="0.47244094488189" header="0.31496062992126" footer="0.31496062992126"/>
  <pageSetup paperSize="9" scale="7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9"/>
  <sheetViews>
    <sheetView showGridLines="0" showZeros="0" zoomScale="80" zoomScaleNormal="80" workbookViewId="0">
      <pane xSplit="1" ySplit="5" topLeftCell="B134" activePane="bottomRight" state="frozen"/>
      <selection/>
      <selection pane="topRight"/>
      <selection pane="bottomLeft"/>
      <selection pane="bottomRight" activeCell="G159" sqref="G159"/>
    </sheetView>
  </sheetViews>
  <sheetFormatPr defaultColWidth="9" defaultRowHeight="14.25"/>
  <cols>
    <col min="1" max="1" width="45.25" style="269" customWidth="1"/>
    <col min="2" max="2" width="15.5" style="269" customWidth="1"/>
    <col min="3" max="3" width="15.25" style="269" customWidth="1"/>
    <col min="4" max="4" width="19.125" style="269" customWidth="1"/>
    <col min="5" max="5" width="13.5" style="269" customWidth="1"/>
    <col min="6" max="7" width="15.25" style="269" customWidth="1"/>
    <col min="8" max="8" width="15.5" style="269" customWidth="1"/>
    <col min="9" max="16384" width="9" style="269"/>
  </cols>
  <sheetData>
    <row r="1" spans="1:1">
      <c r="A1" s="271" t="s">
        <v>441</v>
      </c>
    </row>
    <row r="2" ht="20.25" spans="1:8">
      <c r="A2" s="290" t="s">
        <v>442</v>
      </c>
      <c r="B2" s="290"/>
      <c r="C2" s="290"/>
      <c r="D2" s="290"/>
      <c r="E2" s="290"/>
      <c r="F2" s="290"/>
      <c r="G2" s="290"/>
      <c r="H2" s="290"/>
    </row>
    <row r="3" ht="18" customHeight="1" spans="1:8">
      <c r="A3" s="271"/>
      <c r="H3" s="291" t="s">
        <v>3</v>
      </c>
    </row>
    <row r="4" s="288" customFormat="1" ht="31.5" customHeight="1" spans="1:8">
      <c r="A4" s="292" t="s">
        <v>341</v>
      </c>
      <c r="B4" s="292" t="s">
        <v>443</v>
      </c>
      <c r="C4" s="292" t="s">
        <v>444</v>
      </c>
      <c r="D4" s="293" t="s">
        <v>445</v>
      </c>
      <c r="E4" s="293" t="s">
        <v>446</v>
      </c>
      <c r="F4" s="294" t="s">
        <v>447</v>
      </c>
      <c r="G4" s="292" t="s">
        <v>448</v>
      </c>
      <c r="H4" s="292" t="s">
        <v>449</v>
      </c>
    </row>
    <row r="5" s="288" customFormat="1" ht="27" customHeight="1" spans="1:8">
      <c r="A5" s="292"/>
      <c r="B5" s="292"/>
      <c r="C5" s="292"/>
      <c r="D5" s="295"/>
      <c r="E5" s="295"/>
      <c r="F5" s="294"/>
      <c r="G5" s="292"/>
      <c r="H5" s="292"/>
    </row>
    <row r="6" ht="20.1" customHeight="1" spans="1:10">
      <c r="A6" s="296" t="s">
        <v>44</v>
      </c>
      <c r="B6" s="297">
        <f>SUM('[6]表二（新）'!C5)</f>
        <v>70709</v>
      </c>
      <c r="C6" s="297">
        <f t="shared" ref="C6:H6" si="0">SUM(C7:C33)</f>
        <v>70687</v>
      </c>
      <c r="D6" s="297">
        <f t="shared" si="0"/>
        <v>22</v>
      </c>
      <c r="E6" s="297">
        <f t="shared" si="0"/>
        <v>0</v>
      </c>
      <c r="F6" s="297">
        <f t="shared" si="0"/>
        <v>0</v>
      </c>
      <c r="G6" s="297">
        <f t="shared" si="0"/>
        <v>0</v>
      </c>
      <c r="H6" s="297">
        <f t="shared" si="0"/>
        <v>0</v>
      </c>
      <c r="I6" s="302" t="str">
        <f>IF(B6=C6+D6+E6+F6+G6+H6,"","分项不等于合计数")</f>
        <v/>
      </c>
      <c r="J6" s="303" t="str">
        <f>IF(D6=[6]表三!C58,"","表三专项转移支付收入不等于表四专项安排数")</f>
        <v/>
      </c>
    </row>
    <row r="7" ht="20.1" customHeight="1" spans="1:9">
      <c r="A7" s="298" t="s">
        <v>45</v>
      </c>
      <c r="B7" s="297">
        <f>SUM('[6]表二（新）'!C6)</f>
        <v>404</v>
      </c>
      <c r="C7" s="292">
        <v>404</v>
      </c>
      <c r="D7" s="295"/>
      <c r="E7" s="292"/>
      <c r="F7" s="292"/>
      <c r="G7" s="292"/>
      <c r="H7" s="292"/>
      <c r="I7" s="302" t="str">
        <f t="shared" ref="I7:I70" si="1">IF(B7=C7+D7+E7+F7+G7+H7,"","分项不等于合计数")</f>
        <v/>
      </c>
    </row>
    <row r="8" ht="20.1" customHeight="1" spans="1:9">
      <c r="A8" s="298" t="s">
        <v>52</v>
      </c>
      <c r="B8" s="297">
        <f>SUM('[6]表二（新）'!C18)</f>
        <v>317</v>
      </c>
      <c r="C8" s="292">
        <v>317</v>
      </c>
      <c r="D8" s="295"/>
      <c r="E8" s="292"/>
      <c r="F8" s="292"/>
      <c r="G8" s="292"/>
      <c r="H8" s="292"/>
      <c r="I8" s="302" t="str">
        <f t="shared" si="1"/>
        <v/>
      </c>
    </row>
    <row r="9" ht="20.1" customHeight="1" spans="1:9">
      <c r="A9" s="298" t="s">
        <v>56</v>
      </c>
      <c r="B9" s="297">
        <f>SUM('[6]表二（新）'!C27)</f>
        <v>16804</v>
      </c>
      <c r="C9" s="292">
        <v>16789</v>
      </c>
      <c r="D9" s="295">
        <v>15</v>
      </c>
      <c r="E9" s="292"/>
      <c r="F9" s="292"/>
      <c r="G9" s="292"/>
      <c r="H9" s="292"/>
      <c r="I9" s="302" t="str">
        <f t="shared" si="1"/>
        <v/>
      </c>
    </row>
    <row r="10" ht="20.1" customHeight="1" spans="1:9">
      <c r="A10" s="298" t="s">
        <v>60</v>
      </c>
      <c r="B10" s="297">
        <f>SUM('[6]表二（新）'!C38)</f>
        <v>354</v>
      </c>
      <c r="C10" s="292">
        <v>354</v>
      </c>
      <c r="D10" s="295"/>
      <c r="E10" s="292"/>
      <c r="F10" s="292"/>
      <c r="G10" s="292"/>
      <c r="H10" s="292"/>
      <c r="I10" s="302" t="str">
        <f t="shared" si="1"/>
        <v/>
      </c>
    </row>
    <row r="11" ht="20.1" customHeight="1" spans="1:9">
      <c r="A11" s="299" t="s">
        <v>62</v>
      </c>
      <c r="B11" s="297">
        <f>SUM('[6]表二（新）'!C50)</f>
        <v>307</v>
      </c>
      <c r="C11" s="292">
        <v>307</v>
      </c>
      <c r="D11" s="295"/>
      <c r="E11" s="292"/>
      <c r="F11" s="292"/>
      <c r="G11" s="292"/>
      <c r="H11" s="292"/>
      <c r="I11" s="302" t="str">
        <f t="shared" si="1"/>
        <v/>
      </c>
    </row>
    <row r="12" ht="20.1" customHeight="1" spans="1:9">
      <c r="A12" s="298" t="s">
        <v>65</v>
      </c>
      <c r="B12" s="297">
        <f>SUM('[6]表二（新）'!C61)</f>
        <v>1605</v>
      </c>
      <c r="C12" s="292">
        <v>1605</v>
      </c>
      <c r="D12" s="295"/>
      <c r="E12" s="292"/>
      <c r="F12" s="292"/>
      <c r="G12" s="292"/>
      <c r="H12" s="292"/>
      <c r="I12" s="302" t="str">
        <f t="shared" si="1"/>
        <v/>
      </c>
    </row>
    <row r="13" ht="20.1" customHeight="1" spans="1:9">
      <c r="A13" s="298" t="s">
        <v>69</v>
      </c>
      <c r="B13" s="297">
        <f>SUM('[6]表二（新）'!C72)</f>
        <v>63</v>
      </c>
      <c r="C13" s="292">
        <v>63</v>
      </c>
      <c r="D13" s="295"/>
      <c r="E13" s="292"/>
      <c r="F13" s="292"/>
      <c r="G13" s="292"/>
      <c r="H13" s="292"/>
      <c r="I13" s="302" t="str">
        <f t="shared" si="1"/>
        <v/>
      </c>
    </row>
    <row r="14" ht="20.1" customHeight="1" spans="1:9">
      <c r="A14" s="299" t="s">
        <v>70</v>
      </c>
      <c r="B14" s="297">
        <f>SUM('[6]表二（新）'!C84)</f>
        <v>233</v>
      </c>
      <c r="C14" s="292">
        <v>226</v>
      </c>
      <c r="D14" s="295">
        <v>7</v>
      </c>
      <c r="E14" s="292"/>
      <c r="F14" s="292"/>
      <c r="G14" s="292"/>
      <c r="H14" s="292"/>
      <c r="I14" s="302" t="str">
        <f t="shared" si="1"/>
        <v/>
      </c>
    </row>
    <row r="15" ht="20.1" customHeight="1" spans="1:9">
      <c r="A15" s="298" t="s">
        <v>450</v>
      </c>
      <c r="B15" s="297">
        <f>SUM('[6]表二（新）'!C93)</f>
        <v>0</v>
      </c>
      <c r="C15" s="292"/>
      <c r="D15" s="295"/>
      <c r="E15" s="292"/>
      <c r="F15" s="292"/>
      <c r="G15" s="292"/>
      <c r="H15" s="292"/>
      <c r="I15" s="302" t="str">
        <f t="shared" si="1"/>
        <v/>
      </c>
    </row>
    <row r="16" ht="20.1" customHeight="1" spans="1:9">
      <c r="A16" s="299" t="s">
        <v>72</v>
      </c>
      <c r="B16" s="297">
        <f>SUM('[6]表二（新）'!C107)</f>
        <v>812</v>
      </c>
      <c r="C16" s="292">
        <v>812</v>
      </c>
      <c r="D16" s="295"/>
      <c r="E16" s="292"/>
      <c r="F16" s="292"/>
      <c r="G16" s="292"/>
      <c r="H16" s="292"/>
      <c r="I16" s="302" t="str">
        <f t="shared" si="1"/>
        <v/>
      </c>
    </row>
    <row r="17" ht="20.1" customHeight="1" spans="1:9">
      <c r="A17" s="296" t="s">
        <v>74</v>
      </c>
      <c r="B17" s="297">
        <f>SUM('[6]表二（新）'!C117)</f>
        <v>1133</v>
      </c>
      <c r="C17" s="292">
        <v>1133</v>
      </c>
      <c r="D17" s="295"/>
      <c r="E17" s="292"/>
      <c r="F17" s="292"/>
      <c r="G17" s="292"/>
      <c r="H17" s="292"/>
      <c r="I17" s="302" t="str">
        <f t="shared" si="1"/>
        <v/>
      </c>
    </row>
    <row r="18" ht="20.1" customHeight="1" spans="1:9">
      <c r="A18" s="296" t="s">
        <v>75</v>
      </c>
      <c r="B18" s="297">
        <f>SUM('[6]表二（新）'!C126)</f>
        <v>324</v>
      </c>
      <c r="C18" s="292">
        <v>324</v>
      </c>
      <c r="D18" s="295"/>
      <c r="E18" s="292"/>
      <c r="F18" s="292"/>
      <c r="G18" s="292"/>
      <c r="H18" s="292"/>
      <c r="I18" s="302" t="str">
        <f t="shared" si="1"/>
        <v/>
      </c>
    </row>
    <row r="19" ht="20.1" customHeight="1" spans="1:9">
      <c r="A19" s="299" t="s">
        <v>451</v>
      </c>
      <c r="B19" s="297">
        <f>SUM('[6]表二（新）'!C137)</f>
        <v>0</v>
      </c>
      <c r="C19" s="292"/>
      <c r="D19" s="295"/>
      <c r="E19" s="292"/>
      <c r="F19" s="292"/>
      <c r="G19" s="292"/>
      <c r="H19" s="292"/>
      <c r="I19" s="302" t="str">
        <f t="shared" si="1"/>
        <v/>
      </c>
    </row>
    <row r="20" ht="20.1" customHeight="1" spans="1:9">
      <c r="A20" s="300" t="s">
        <v>77</v>
      </c>
      <c r="B20" s="297">
        <f>SUM('[6]表二（新）'!C151)</f>
        <v>47</v>
      </c>
      <c r="C20" s="292">
        <v>47</v>
      </c>
      <c r="D20" s="295"/>
      <c r="E20" s="292"/>
      <c r="F20" s="292"/>
      <c r="G20" s="292"/>
      <c r="H20" s="292"/>
      <c r="I20" s="302" t="str">
        <f t="shared" si="1"/>
        <v/>
      </c>
    </row>
    <row r="21" ht="20.1" customHeight="1" spans="1:9">
      <c r="A21" s="298" t="s">
        <v>452</v>
      </c>
      <c r="B21" s="297">
        <f>SUM('[6]表二（新）'!C158)</f>
        <v>0</v>
      </c>
      <c r="C21" s="292"/>
      <c r="D21" s="295"/>
      <c r="E21" s="292"/>
      <c r="F21" s="292"/>
      <c r="G21" s="292"/>
      <c r="H21" s="292"/>
      <c r="I21" s="302" t="str">
        <f t="shared" si="1"/>
        <v/>
      </c>
    </row>
    <row r="22" ht="20.1" customHeight="1" spans="1:9">
      <c r="A22" s="299" t="s">
        <v>80</v>
      </c>
      <c r="B22" s="297">
        <f>SUM('[6]表二（新）'!C166)</f>
        <v>144</v>
      </c>
      <c r="C22" s="292">
        <v>144</v>
      </c>
      <c r="D22" s="295"/>
      <c r="E22" s="292"/>
      <c r="F22" s="292"/>
      <c r="G22" s="292"/>
      <c r="H22" s="292"/>
      <c r="I22" s="302" t="str">
        <f t="shared" si="1"/>
        <v/>
      </c>
    </row>
    <row r="23" ht="18.75" customHeight="1" spans="1:9">
      <c r="A23" s="299" t="s">
        <v>81</v>
      </c>
      <c r="B23" s="297">
        <f>SUM('[6]表二（新）'!C172)</f>
        <v>68</v>
      </c>
      <c r="C23" s="292">
        <v>68</v>
      </c>
      <c r="D23" s="295"/>
      <c r="E23" s="292"/>
      <c r="F23" s="292"/>
      <c r="G23" s="292"/>
      <c r="H23" s="292"/>
      <c r="I23" s="302" t="str">
        <f t="shared" si="1"/>
        <v/>
      </c>
    </row>
    <row r="24" ht="20.1" customHeight="1" spans="1:9">
      <c r="A24" s="299" t="s">
        <v>82</v>
      </c>
      <c r="B24" s="297">
        <f>SUM('[6]表二（新）'!C179)</f>
        <v>59</v>
      </c>
      <c r="C24" s="292">
        <v>59</v>
      </c>
      <c r="D24" s="295"/>
      <c r="E24" s="292"/>
      <c r="F24" s="292"/>
      <c r="G24" s="292"/>
      <c r="H24" s="292"/>
      <c r="I24" s="302" t="str">
        <f t="shared" si="1"/>
        <v/>
      </c>
    </row>
    <row r="25" ht="20.1" customHeight="1" spans="1:9">
      <c r="A25" s="299" t="s">
        <v>83</v>
      </c>
      <c r="B25" s="297">
        <f>SUM('[6]表二（新）'!C186)</f>
        <v>1121</v>
      </c>
      <c r="C25" s="292">
        <v>1121</v>
      </c>
      <c r="D25" s="295"/>
      <c r="E25" s="292"/>
      <c r="F25" s="292"/>
      <c r="G25" s="292"/>
      <c r="H25" s="292"/>
      <c r="I25" s="302" t="str">
        <f t="shared" si="1"/>
        <v/>
      </c>
    </row>
    <row r="26" ht="20.1" customHeight="1" spans="1:9">
      <c r="A26" s="299" t="s">
        <v>84</v>
      </c>
      <c r="B26" s="297">
        <f>SUM('[6]表二（新）'!C193)</f>
        <v>1407</v>
      </c>
      <c r="C26" s="292">
        <v>1407</v>
      </c>
      <c r="D26" s="295"/>
      <c r="E26" s="292"/>
      <c r="F26" s="292"/>
      <c r="G26" s="292"/>
      <c r="H26" s="292"/>
      <c r="I26" s="302" t="str">
        <f t="shared" si="1"/>
        <v/>
      </c>
    </row>
    <row r="27" ht="20.1" customHeight="1" spans="1:9">
      <c r="A27" s="299" t="s">
        <v>86</v>
      </c>
      <c r="B27" s="297">
        <f>SUM('[6]表二（新）'!C200)</f>
        <v>183</v>
      </c>
      <c r="C27" s="292">
        <v>183</v>
      </c>
      <c r="D27" s="295"/>
      <c r="E27" s="292"/>
      <c r="F27" s="292"/>
      <c r="G27" s="292"/>
      <c r="H27" s="292"/>
      <c r="I27" s="302" t="str">
        <f t="shared" si="1"/>
        <v/>
      </c>
    </row>
    <row r="28" ht="20.1" customHeight="1" spans="1:9">
      <c r="A28" s="299" t="s">
        <v>87</v>
      </c>
      <c r="B28" s="297">
        <f>SUM('[6]表二（新）'!C206)</f>
        <v>102</v>
      </c>
      <c r="C28" s="292">
        <v>102</v>
      </c>
      <c r="D28" s="295"/>
      <c r="E28" s="292"/>
      <c r="F28" s="292"/>
      <c r="G28" s="292"/>
      <c r="H28" s="292"/>
      <c r="I28" s="302" t="str">
        <f t="shared" si="1"/>
        <v/>
      </c>
    </row>
    <row r="29" ht="20.1" customHeight="1" spans="1:9">
      <c r="A29" s="299" t="s">
        <v>453</v>
      </c>
      <c r="B29" s="297">
        <f>SUM('[6]表二（新）'!C214)</f>
        <v>0</v>
      </c>
      <c r="C29" s="292"/>
      <c r="D29" s="295"/>
      <c r="E29" s="292"/>
      <c r="F29" s="292"/>
      <c r="G29" s="292"/>
      <c r="H29" s="292"/>
      <c r="I29" s="302" t="str">
        <f t="shared" si="1"/>
        <v/>
      </c>
    </row>
    <row r="30" ht="20.1" customHeight="1" spans="1:9">
      <c r="A30" s="299" t="s">
        <v>89</v>
      </c>
      <c r="B30" s="297">
        <f>SUM('[6]表二（新）'!C220)</f>
        <v>106</v>
      </c>
      <c r="C30" s="292">
        <v>106</v>
      </c>
      <c r="D30" s="295"/>
      <c r="E30" s="292"/>
      <c r="F30" s="292"/>
      <c r="G30" s="292"/>
      <c r="H30" s="292"/>
      <c r="I30" s="302" t="str">
        <f t="shared" si="1"/>
        <v/>
      </c>
    </row>
    <row r="31" ht="20.1" customHeight="1" spans="1:9">
      <c r="A31" s="300" t="s">
        <v>454</v>
      </c>
      <c r="B31" s="297">
        <f>SUM('[6]表二（新）'!C226)</f>
        <v>0</v>
      </c>
      <c r="C31" s="292"/>
      <c r="D31" s="295"/>
      <c r="E31" s="292"/>
      <c r="F31" s="292"/>
      <c r="G31" s="292"/>
      <c r="H31" s="292"/>
      <c r="I31" s="302" t="str">
        <f t="shared" si="1"/>
        <v/>
      </c>
    </row>
    <row r="32" ht="20.1" customHeight="1" spans="1:9">
      <c r="A32" s="300" t="s">
        <v>91</v>
      </c>
      <c r="B32" s="297">
        <f>SUM('[6]表二（新）'!C232)</f>
        <v>3005</v>
      </c>
      <c r="C32" s="292">
        <v>3005</v>
      </c>
      <c r="D32" s="295"/>
      <c r="E32" s="292"/>
      <c r="F32" s="292"/>
      <c r="G32" s="292"/>
      <c r="H32" s="292"/>
      <c r="I32" s="302" t="str">
        <f t="shared" si="1"/>
        <v/>
      </c>
    </row>
    <row r="33" ht="20.1" customHeight="1" spans="1:9">
      <c r="A33" s="299" t="s">
        <v>96</v>
      </c>
      <c r="B33" s="297">
        <f>SUM('[6]表二（新）'!C249)</f>
        <v>42111</v>
      </c>
      <c r="C33" s="292">
        <v>42111</v>
      </c>
      <c r="D33" s="295"/>
      <c r="E33" s="292"/>
      <c r="F33" s="292"/>
      <c r="G33" s="292"/>
      <c r="H33" s="292"/>
      <c r="I33" s="302" t="str">
        <f t="shared" si="1"/>
        <v/>
      </c>
    </row>
    <row r="34" ht="20.1" customHeight="1" spans="1:10">
      <c r="A34" s="296" t="s">
        <v>455</v>
      </c>
      <c r="B34" s="297">
        <f>SUM('[6]表二（新）'!C252)</f>
        <v>0</v>
      </c>
      <c r="C34" s="297">
        <f t="shared" ref="C34:H34" si="2">SUM(C35:C36)</f>
        <v>0</v>
      </c>
      <c r="D34" s="297">
        <f t="shared" si="2"/>
        <v>0</v>
      </c>
      <c r="E34" s="297">
        <f t="shared" si="2"/>
        <v>0</v>
      </c>
      <c r="F34" s="297">
        <f t="shared" si="2"/>
        <v>0</v>
      </c>
      <c r="G34" s="297">
        <f t="shared" si="2"/>
        <v>0</v>
      </c>
      <c r="H34" s="297">
        <f t="shared" si="2"/>
        <v>0</v>
      </c>
      <c r="I34" s="302" t="str">
        <f t="shared" si="1"/>
        <v/>
      </c>
      <c r="J34" s="303" t="str">
        <f>IF(D34=[6]表三!C59,"","表三专项转移支付收入不等于表四专项安排数")</f>
        <v/>
      </c>
    </row>
    <row r="35" ht="20.1" customHeight="1" spans="1:9">
      <c r="A35" s="298" t="s">
        <v>456</v>
      </c>
      <c r="B35" s="297">
        <f>SUM('[6]表二（新）'!C253)</f>
        <v>0</v>
      </c>
      <c r="C35" s="292"/>
      <c r="D35" s="295"/>
      <c r="E35" s="292"/>
      <c r="F35" s="292"/>
      <c r="G35" s="292"/>
      <c r="H35" s="292"/>
      <c r="I35" s="302" t="str">
        <f t="shared" si="1"/>
        <v/>
      </c>
    </row>
    <row r="36" ht="20.1" customHeight="1" spans="1:9">
      <c r="A36" s="298" t="s">
        <v>457</v>
      </c>
      <c r="B36" s="297">
        <f>SUM('[6]表二（新）'!C254)</f>
        <v>0</v>
      </c>
      <c r="C36" s="292"/>
      <c r="D36" s="295"/>
      <c r="E36" s="292"/>
      <c r="F36" s="292"/>
      <c r="G36" s="292"/>
      <c r="H36" s="292"/>
      <c r="I36" s="302" t="str">
        <f t="shared" si="1"/>
        <v/>
      </c>
    </row>
    <row r="37" ht="20.1" customHeight="1" spans="1:10">
      <c r="A37" s="296" t="s">
        <v>458</v>
      </c>
      <c r="B37" s="297">
        <f>SUM('[6]表二（新）'!C255)</f>
        <v>0</v>
      </c>
      <c r="C37" s="297">
        <f t="shared" ref="C37:H37" si="3">SUM(C38:C39)</f>
        <v>0</v>
      </c>
      <c r="D37" s="297">
        <f t="shared" si="3"/>
        <v>0</v>
      </c>
      <c r="E37" s="297">
        <f t="shared" si="3"/>
        <v>0</v>
      </c>
      <c r="F37" s="297">
        <f t="shared" si="3"/>
        <v>0</v>
      </c>
      <c r="G37" s="297">
        <f t="shared" si="3"/>
        <v>0</v>
      </c>
      <c r="H37" s="297">
        <f t="shared" si="3"/>
        <v>0</v>
      </c>
      <c r="I37" s="302" t="str">
        <f t="shared" si="1"/>
        <v/>
      </c>
      <c r="J37" s="303" t="str">
        <f>IF(D37=[6]表三!C60,"","表三专项转移支付收入不等于表四专项安排数")</f>
        <v/>
      </c>
    </row>
    <row r="38" ht="20.1" customHeight="1" spans="1:9">
      <c r="A38" s="299" t="s">
        <v>459</v>
      </c>
      <c r="B38" s="297">
        <f>SUM('[6]表二（新）'!C256)</f>
        <v>0</v>
      </c>
      <c r="C38" s="292"/>
      <c r="D38" s="295"/>
      <c r="E38" s="292"/>
      <c r="F38" s="292"/>
      <c r="G38" s="292"/>
      <c r="H38" s="292"/>
      <c r="I38" s="302" t="str">
        <f t="shared" si="1"/>
        <v/>
      </c>
    </row>
    <row r="39" ht="20.1" customHeight="1" spans="1:9">
      <c r="A39" s="299" t="s">
        <v>460</v>
      </c>
      <c r="B39" s="297">
        <f>SUM('[6]表二（新）'!C266)</f>
        <v>0</v>
      </c>
      <c r="C39" s="292"/>
      <c r="D39" s="295"/>
      <c r="E39" s="292"/>
      <c r="F39" s="292"/>
      <c r="G39" s="292"/>
      <c r="H39" s="292"/>
      <c r="I39" s="302" t="str">
        <f t="shared" si="1"/>
        <v/>
      </c>
    </row>
    <row r="40" ht="20.1" customHeight="1" spans="1:10">
      <c r="A40" s="296" t="s">
        <v>98</v>
      </c>
      <c r="B40" s="297">
        <f>SUM('[6]表二（新）'!C267)</f>
        <v>12475</v>
      </c>
      <c r="C40" s="297">
        <f t="shared" ref="C40:H40" si="4">SUM(C41:C51)</f>
        <v>12475</v>
      </c>
      <c r="D40" s="297">
        <f t="shared" si="4"/>
        <v>0</v>
      </c>
      <c r="E40" s="297">
        <f t="shared" si="4"/>
        <v>0</v>
      </c>
      <c r="F40" s="297">
        <f t="shared" si="4"/>
        <v>0</v>
      </c>
      <c r="G40" s="297">
        <f t="shared" si="4"/>
        <v>0</v>
      </c>
      <c r="H40" s="297">
        <f t="shared" si="4"/>
        <v>0</v>
      </c>
      <c r="I40" s="302" t="str">
        <f t="shared" si="1"/>
        <v/>
      </c>
      <c r="J40" s="303" t="str">
        <f>IF(D40=[6]表三!C61,"","表三专项转移支付收入不等于表四专项安排数")</f>
        <v/>
      </c>
    </row>
    <row r="41" ht="20.1" customHeight="1" spans="1:9">
      <c r="A41" s="298" t="s">
        <v>461</v>
      </c>
      <c r="B41" s="297">
        <f>SUM('[6]表二（新）'!C268)</f>
        <v>0</v>
      </c>
      <c r="C41" s="292"/>
      <c r="D41" s="295"/>
      <c r="E41" s="292"/>
      <c r="F41" s="292"/>
      <c r="G41" s="292"/>
      <c r="H41" s="292"/>
      <c r="I41" s="302" t="str">
        <f t="shared" si="1"/>
        <v/>
      </c>
    </row>
    <row r="42" ht="20.1" customHeight="1" spans="1:9">
      <c r="A42" s="299" t="s">
        <v>99</v>
      </c>
      <c r="B42" s="297">
        <f>SUM('[6]表二（新）'!C271)</f>
        <v>9244</v>
      </c>
      <c r="C42" s="301">
        <v>9244</v>
      </c>
      <c r="D42" s="301"/>
      <c r="E42" s="301"/>
      <c r="F42" s="301"/>
      <c r="G42" s="301"/>
      <c r="H42" s="301"/>
      <c r="I42" s="302" t="str">
        <f t="shared" si="1"/>
        <v/>
      </c>
    </row>
    <row r="43" ht="20.1" customHeight="1" spans="1:9">
      <c r="A43" s="298" t="s">
        <v>462</v>
      </c>
      <c r="B43" s="297">
        <f>SUM('[6]表二（新）'!C280)</f>
        <v>0</v>
      </c>
      <c r="C43" s="301"/>
      <c r="D43" s="301"/>
      <c r="E43" s="301"/>
      <c r="F43" s="301"/>
      <c r="G43" s="301"/>
      <c r="H43" s="301"/>
      <c r="I43" s="302" t="str">
        <f t="shared" si="1"/>
        <v/>
      </c>
    </row>
    <row r="44" ht="20.1" customHeight="1" spans="1:9">
      <c r="A44" s="298" t="s">
        <v>102</v>
      </c>
      <c r="B44" s="297">
        <f>SUM('[6]表二（新）'!C287)</f>
        <v>1281</v>
      </c>
      <c r="C44" s="301">
        <v>1281</v>
      </c>
      <c r="D44" s="301"/>
      <c r="E44" s="301"/>
      <c r="F44" s="301"/>
      <c r="G44" s="301"/>
      <c r="H44" s="301"/>
      <c r="I44" s="302" t="str">
        <f t="shared" si="1"/>
        <v/>
      </c>
    </row>
    <row r="45" ht="20.1" customHeight="1" spans="1:9">
      <c r="A45" s="296" t="s">
        <v>104</v>
      </c>
      <c r="B45" s="297">
        <f>SUM('[6]表二（新）'!C295)</f>
        <v>1320</v>
      </c>
      <c r="C45" s="301">
        <v>1320</v>
      </c>
      <c r="D45" s="301"/>
      <c r="E45" s="301"/>
      <c r="F45" s="301"/>
      <c r="G45" s="301"/>
      <c r="H45" s="301"/>
      <c r="I45" s="302" t="str">
        <f t="shared" si="1"/>
        <v/>
      </c>
    </row>
    <row r="46" ht="20.1" customHeight="1" spans="1:9">
      <c r="A46" s="298" t="s">
        <v>105</v>
      </c>
      <c r="B46" s="297">
        <f>SUM('[6]表二（新）'!C304)</f>
        <v>630</v>
      </c>
      <c r="C46" s="301">
        <v>630</v>
      </c>
      <c r="D46" s="301"/>
      <c r="E46" s="301"/>
      <c r="F46" s="301"/>
      <c r="G46" s="301"/>
      <c r="H46" s="301"/>
      <c r="I46" s="302" t="str">
        <f t="shared" si="1"/>
        <v/>
      </c>
    </row>
    <row r="47" ht="20.1" customHeight="1" spans="1:9">
      <c r="A47" s="298" t="s">
        <v>463</v>
      </c>
      <c r="B47" s="297">
        <f>SUM('[6]表二（新）'!C320)</f>
        <v>0</v>
      </c>
      <c r="C47" s="301"/>
      <c r="D47" s="301"/>
      <c r="E47" s="301"/>
      <c r="F47" s="301"/>
      <c r="G47" s="301"/>
      <c r="H47" s="301"/>
      <c r="I47" s="302" t="str">
        <f t="shared" si="1"/>
        <v/>
      </c>
    </row>
    <row r="48" ht="20.1" customHeight="1" spans="1:9">
      <c r="A48" s="299" t="s">
        <v>464</v>
      </c>
      <c r="B48" s="297">
        <f>SUM('[6]表二（新）'!C329)</f>
        <v>0</v>
      </c>
      <c r="C48" s="301"/>
      <c r="D48" s="301"/>
      <c r="E48" s="301"/>
      <c r="F48" s="301"/>
      <c r="G48" s="301"/>
      <c r="H48" s="301"/>
      <c r="I48" s="302" t="str">
        <f t="shared" si="1"/>
        <v/>
      </c>
    </row>
    <row r="49" ht="20.1" customHeight="1" spans="1:9">
      <c r="A49" s="296" t="s">
        <v>465</v>
      </c>
      <c r="B49" s="297">
        <f>SUM('[6]表二（新）'!C339)</f>
        <v>0</v>
      </c>
      <c r="C49" s="301"/>
      <c r="D49" s="301"/>
      <c r="E49" s="301"/>
      <c r="F49" s="301"/>
      <c r="G49" s="301"/>
      <c r="H49" s="301"/>
      <c r="I49" s="302" t="str">
        <f t="shared" si="1"/>
        <v/>
      </c>
    </row>
    <row r="50" ht="20.1" customHeight="1" spans="1:9">
      <c r="A50" s="298" t="s">
        <v>466</v>
      </c>
      <c r="B50" s="297">
        <f>SUM('[6]表二（新）'!C347)</f>
        <v>0</v>
      </c>
      <c r="C50" s="301"/>
      <c r="D50" s="301"/>
      <c r="E50" s="301"/>
      <c r="F50" s="301"/>
      <c r="G50" s="301"/>
      <c r="H50" s="301"/>
      <c r="I50" s="302" t="str">
        <f t="shared" si="1"/>
        <v/>
      </c>
    </row>
    <row r="51" ht="20.1" customHeight="1" spans="1:9">
      <c r="A51" s="298" t="s">
        <v>467</v>
      </c>
      <c r="B51" s="297">
        <f>SUM('[6]表二（新）'!C353)</f>
        <v>0</v>
      </c>
      <c r="C51" s="301"/>
      <c r="D51" s="301"/>
      <c r="E51" s="301"/>
      <c r="F51" s="301"/>
      <c r="G51" s="301"/>
      <c r="H51" s="301"/>
      <c r="I51" s="302" t="str">
        <f t="shared" si="1"/>
        <v/>
      </c>
    </row>
    <row r="52" ht="19.5" customHeight="1" spans="1:10">
      <c r="A52" s="296" t="s">
        <v>111</v>
      </c>
      <c r="B52" s="297">
        <f>SUM('[6]表二（新）'!C355)</f>
        <v>58791</v>
      </c>
      <c r="C52" s="297">
        <f t="shared" ref="C52:H52" si="5">SUM(C53:C62)</f>
        <v>55944</v>
      </c>
      <c r="D52" s="297">
        <f t="shared" si="5"/>
        <v>2847</v>
      </c>
      <c r="E52" s="297">
        <f t="shared" si="5"/>
        <v>0</v>
      </c>
      <c r="F52" s="297">
        <f t="shared" si="5"/>
        <v>0</v>
      </c>
      <c r="G52" s="297">
        <f t="shared" si="5"/>
        <v>0</v>
      </c>
      <c r="H52" s="297">
        <f t="shared" si="5"/>
        <v>0</v>
      </c>
      <c r="I52" s="302" t="str">
        <f t="shared" si="1"/>
        <v/>
      </c>
      <c r="J52" s="303" t="str">
        <f>IF(D52=[6]表三!C62,"","表三专项转移支付收入不等于表四专项安排数")</f>
        <v/>
      </c>
    </row>
    <row r="53" ht="20.1" customHeight="1" spans="1:9">
      <c r="A53" s="299" t="s">
        <v>112</v>
      </c>
      <c r="B53" s="297">
        <f>SUM('[6]表二（新）'!C356)</f>
        <v>201</v>
      </c>
      <c r="C53" s="301">
        <v>201</v>
      </c>
      <c r="D53" s="301"/>
      <c r="E53" s="301"/>
      <c r="F53" s="301"/>
      <c r="G53" s="301"/>
      <c r="H53" s="301"/>
      <c r="I53" s="302" t="str">
        <f t="shared" si="1"/>
        <v/>
      </c>
    </row>
    <row r="54" ht="20.1" customHeight="1" spans="1:9">
      <c r="A54" s="298" t="s">
        <v>114</v>
      </c>
      <c r="B54" s="297">
        <f>SUM('[6]表二（新）'!C361)</f>
        <v>55752</v>
      </c>
      <c r="C54" s="301">
        <v>52940</v>
      </c>
      <c r="D54" s="301">
        <v>2812</v>
      </c>
      <c r="E54" s="301"/>
      <c r="F54" s="301"/>
      <c r="G54" s="301"/>
      <c r="H54" s="301"/>
      <c r="I54" s="302" t="str">
        <f t="shared" si="1"/>
        <v/>
      </c>
    </row>
    <row r="55" ht="20.1" customHeight="1" spans="1:9">
      <c r="A55" s="298" t="s">
        <v>120</v>
      </c>
      <c r="B55" s="297">
        <f>SUM('[6]表二（新）'!C370)</f>
        <v>1357</v>
      </c>
      <c r="C55" s="301">
        <v>1357</v>
      </c>
      <c r="D55" s="301"/>
      <c r="E55" s="301"/>
      <c r="F55" s="301"/>
      <c r="G55" s="301"/>
      <c r="H55" s="301"/>
      <c r="I55" s="302" t="str">
        <f t="shared" si="1"/>
        <v/>
      </c>
    </row>
    <row r="56" ht="20.1" customHeight="1" spans="1:9">
      <c r="A56" s="296" t="s">
        <v>123</v>
      </c>
      <c r="B56" s="297">
        <f>SUM('[6]表二（新）'!C377)</f>
        <v>82</v>
      </c>
      <c r="C56" s="301">
        <v>82</v>
      </c>
      <c r="D56" s="301"/>
      <c r="E56" s="301"/>
      <c r="F56" s="301"/>
      <c r="G56" s="301"/>
      <c r="H56" s="301"/>
      <c r="I56" s="302" t="str">
        <f t="shared" si="1"/>
        <v/>
      </c>
    </row>
    <row r="57" ht="20.1" customHeight="1" spans="1:9">
      <c r="A57" s="299" t="s">
        <v>468</v>
      </c>
      <c r="B57" s="297">
        <f>SUM('[6]表二（新）'!C383)</f>
        <v>0</v>
      </c>
      <c r="C57" s="301"/>
      <c r="D57" s="301"/>
      <c r="E57" s="301"/>
      <c r="F57" s="301"/>
      <c r="G57" s="301"/>
      <c r="H57" s="301"/>
      <c r="I57" s="302" t="str">
        <f t="shared" si="1"/>
        <v/>
      </c>
    </row>
    <row r="58" ht="20.1" customHeight="1" spans="1:9">
      <c r="A58" s="299" t="s">
        <v>469</v>
      </c>
      <c r="B58" s="297">
        <f>SUM('[6]表二（新）'!C387)</f>
        <v>0</v>
      </c>
      <c r="C58" s="301"/>
      <c r="D58" s="301"/>
      <c r="E58" s="301"/>
      <c r="F58" s="301"/>
      <c r="G58" s="301"/>
      <c r="H58" s="301"/>
      <c r="I58" s="302" t="str">
        <f t="shared" si="1"/>
        <v/>
      </c>
    </row>
    <row r="59" ht="20.1" customHeight="1" spans="1:9">
      <c r="A59" s="298" t="s">
        <v>125</v>
      </c>
      <c r="B59" s="297">
        <f>SUM('[6]表二（新）'!C391)</f>
        <v>226</v>
      </c>
      <c r="C59" s="301">
        <v>191</v>
      </c>
      <c r="D59" s="301">
        <v>35</v>
      </c>
      <c r="E59" s="301"/>
      <c r="F59" s="301"/>
      <c r="G59" s="301"/>
      <c r="H59" s="301"/>
      <c r="I59" s="302" t="str">
        <f t="shared" si="1"/>
        <v/>
      </c>
    </row>
    <row r="60" ht="20.1" customHeight="1" spans="1:9">
      <c r="A60" s="299" t="s">
        <v>127</v>
      </c>
      <c r="B60" s="297">
        <f>SUM('[6]表二（新）'!C395)</f>
        <v>613</v>
      </c>
      <c r="C60" s="301">
        <v>613</v>
      </c>
      <c r="D60" s="301"/>
      <c r="E60" s="301"/>
      <c r="F60" s="301"/>
      <c r="G60" s="301"/>
      <c r="H60" s="301"/>
      <c r="I60" s="302" t="str">
        <f t="shared" si="1"/>
        <v/>
      </c>
    </row>
    <row r="61" ht="20.1" customHeight="1" spans="1:9">
      <c r="A61" s="298" t="s">
        <v>470</v>
      </c>
      <c r="B61" s="297">
        <f>SUM('[6]表二（新）'!C401)</f>
        <v>0</v>
      </c>
      <c r="C61" s="301"/>
      <c r="D61" s="301"/>
      <c r="E61" s="301"/>
      <c r="F61" s="301"/>
      <c r="G61" s="301"/>
      <c r="H61" s="301"/>
      <c r="I61" s="302" t="str">
        <f t="shared" si="1"/>
        <v/>
      </c>
    </row>
    <row r="62" ht="20.1" customHeight="1" spans="1:9">
      <c r="A62" s="298" t="s">
        <v>130</v>
      </c>
      <c r="B62" s="297">
        <f>SUM('[6]表二（新）'!C408)</f>
        <v>560</v>
      </c>
      <c r="C62" s="301">
        <v>560</v>
      </c>
      <c r="D62" s="301"/>
      <c r="E62" s="301"/>
      <c r="F62" s="301"/>
      <c r="G62" s="301"/>
      <c r="H62" s="301"/>
      <c r="I62" s="302" t="str">
        <f t="shared" si="1"/>
        <v/>
      </c>
    </row>
    <row r="63" ht="20.1" customHeight="1" spans="1:10">
      <c r="A63" s="296" t="s">
        <v>131</v>
      </c>
      <c r="B63" s="297">
        <f>SUM('[6]表二（新）'!C409)</f>
        <v>372</v>
      </c>
      <c r="C63" s="297">
        <f t="shared" ref="C63:H63" si="6">SUM(C64:C73)</f>
        <v>372</v>
      </c>
      <c r="D63" s="297">
        <f t="shared" si="6"/>
        <v>0</v>
      </c>
      <c r="E63" s="297">
        <f t="shared" si="6"/>
        <v>0</v>
      </c>
      <c r="F63" s="297">
        <f t="shared" si="6"/>
        <v>0</v>
      </c>
      <c r="G63" s="297">
        <f t="shared" si="6"/>
        <v>0</v>
      </c>
      <c r="H63" s="297">
        <f t="shared" si="6"/>
        <v>0</v>
      </c>
      <c r="I63" s="302" t="str">
        <f t="shared" si="1"/>
        <v/>
      </c>
      <c r="J63" s="303" t="str">
        <f>IF(D63=[6]表三!C63,"","表三专项转移支付收入不等于表四专项安排数")</f>
        <v/>
      </c>
    </row>
    <row r="64" ht="20.1" customHeight="1" spans="1:9">
      <c r="A64" s="299" t="s">
        <v>132</v>
      </c>
      <c r="B64" s="297">
        <f>SUM('[6]表二（新）'!C410)</f>
        <v>292</v>
      </c>
      <c r="C64" s="301">
        <v>292</v>
      </c>
      <c r="D64" s="301"/>
      <c r="E64" s="301"/>
      <c r="F64" s="301"/>
      <c r="G64" s="301"/>
      <c r="H64" s="301"/>
      <c r="I64" s="302" t="str">
        <f t="shared" si="1"/>
        <v/>
      </c>
    </row>
    <row r="65" ht="20.1" customHeight="1" spans="1:9">
      <c r="A65" s="298" t="s">
        <v>471</v>
      </c>
      <c r="B65" s="297">
        <f>SUM('[6]表二（新）'!C415)</f>
        <v>0</v>
      </c>
      <c r="C65" s="301"/>
      <c r="D65" s="301"/>
      <c r="E65" s="301"/>
      <c r="F65" s="301"/>
      <c r="G65" s="301"/>
      <c r="H65" s="301"/>
      <c r="I65" s="302" t="str">
        <f t="shared" si="1"/>
        <v/>
      </c>
    </row>
    <row r="66" ht="20.1" customHeight="1" spans="1:9">
      <c r="A66" s="299" t="s">
        <v>472</v>
      </c>
      <c r="B66" s="297">
        <f>SUM('[6]表二（新）'!C424)</f>
        <v>0</v>
      </c>
      <c r="C66" s="301"/>
      <c r="D66" s="301"/>
      <c r="E66" s="301"/>
      <c r="F66" s="301"/>
      <c r="G66" s="301"/>
      <c r="H66" s="301"/>
      <c r="I66" s="302" t="str">
        <f t="shared" si="1"/>
        <v/>
      </c>
    </row>
    <row r="67" ht="20.1" customHeight="1" spans="1:9">
      <c r="A67" s="299" t="s">
        <v>473</v>
      </c>
      <c r="B67" s="297">
        <f>SUM('[6]表二（新）'!C430)</f>
        <v>0</v>
      </c>
      <c r="C67" s="301"/>
      <c r="D67" s="301"/>
      <c r="E67" s="301"/>
      <c r="F67" s="301"/>
      <c r="G67" s="301"/>
      <c r="H67" s="301"/>
      <c r="I67" s="302" t="str">
        <f t="shared" si="1"/>
        <v/>
      </c>
    </row>
    <row r="68" ht="20.1" customHeight="1" spans="1:9">
      <c r="A68" s="299" t="s">
        <v>133</v>
      </c>
      <c r="B68" s="297">
        <f>SUM('[6]表二（新）'!C436)</f>
        <v>4</v>
      </c>
      <c r="C68" s="301">
        <v>4</v>
      </c>
      <c r="D68" s="301"/>
      <c r="E68" s="301"/>
      <c r="F68" s="301"/>
      <c r="G68" s="301"/>
      <c r="H68" s="301"/>
      <c r="I68" s="302" t="str">
        <f t="shared" si="1"/>
        <v/>
      </c>
    </row>
    <row r="69" ht="20.1" customHeight="1" spans="1:9">
      <c r="A69" s="299" t="s">
        <v>474</v>
      </c>
      <c r="B69" s="297">
        <f>SUM('[6]表二（新）'!C441)</f>
        <v>0</v>
      </c>
      <c r="C69" s="301"/>
      <c r="D69" s="301"/>
      <c r="E69" s="301"/>
      <c r="F69" s="301"/>
      <c r="G69" s="301"/>
      <c r="H69" s="301"/>
      <c r="I69" s="302" t="str">
        <f t="shared" si="1"/>
        <v/>
      </c>
    </row>
    <row r="70" ht="20.1" customHeight="1" spans="1:9">
      <c r="A70" s="298" t="s">
        <v>135</v>
      </c>
      <c r="B70" s="297">
        <f>SUM('[6]表二（新）'!C446)</f>
        <v>76</v>
      </c>
      <c r="C70" s="301">
        <v>76</v>
      </c>
      <c r="D70" s="301"/>
      <c r="E70" s="301"/>
      <c r="F70" s="301"/>
      <c r="G70" s="301"/>
      <c r="H70" s="301"/>
      <c r="I70" s="302" t="str">
        <f t="shared" si="1"/>
        <v/>
      </c>
    </row>
    <row r="71" ht="20.1" customHeight="1" spans="1:9">
      <c r="A71" s="298" t="s">
        <v>475</v>
      </c>
      <c r="B71" s="297">
        <f>SUM('[6]表二（新）'!C453)</f>
        <v>0</v>
      </c>
      <c r="C71" s="301"/>
      <c r="D71" s="301"/>
      <c r="E71" s="301"/>
      <c r="F71" s="301"/>
      <c r="G71" s="301"/>
      <c r="H71" s="301"/>
      <c r="I71" s="302" t="str">
        <f t="shared" ref="I71:I134" si="7">IF(B71=C71+D71+E71+F71+G71+H71,"","分项不等于合计数")</f>
        <v/>
      </c>
    </row>
    <row r="72" ht="20.1" customHeight="1" spans="1:9">
      <c r="A72" s="296" t="s">
        <v>476</v>
      </c>
      <c r="B72" s="297">
        <f>SUM('[6]表二（新）'!C457)</f>
        <v>0</v>
      </c>
      <c r="C72" s="301"/>
      <c r="D72" s="301"/>
      <c r="E72" s="301"/>
      <c r="F72" s="301"/>
      <c r="G72" s="301"/>
      <c r="H72" s="301"/>
      <c r="I72" s="302" t="str">
        <f t="shared" si="7"/>
        <v/>
      </c>
    </row>
    <row r="73" ht="20.1" customHeight="1" spans="1:9">
      <c r="A73" s="298" t="s">
        <v>477</v>
      </c>
      <c r="B73" s="297">
        <f>SUM('[6]表二（新）'!C460)</f>
        <v>0</v>
      </c>
      <c r="C73" s="301"/>
      <c r="D73" s="301"/>
      <c r="E73" s="301"/>
      <c r="F73" s="301"/>
      <c r="G73" s="301"/>
      <c r="H73" s="301"/>
      <c r="I73" s="302" t="str">
        <f t="shared" si="7"/>
        <v/>
      </c>
    </row>
    <row r="74" ht="20.1" customHeight="1" spans="1:10">
      <c r="A74" s="304" t="s">
        <v>478</v>
      </c>
      <c r="B74" s="297">
        <f>SUM('[6]表二（新）'!C465)</f>
        <v>1555</v>
      </c>
      <c r="C74" s="297">
        <f t="shared" ref="C74:H74" si="8">SUM(C75:C80)</f>
        <v>1495</v>
      </c>
      <c r="D74" s="297">
        <f t="shared" si="8"/>
        <v>60</v>
      </c>
      <c r="E74" s="297">
        <f t="shared" si="8"/>
        <v>0</v>
      </c>
      <c r="F74" s="297">
        <f t="shared" si="8"/>
        <v>0</v>
      </c>
      <c r="G74" s="297">
        <f t="shared" si="8"/>
        <v>0</v>
      </c>
      <c r="H74" s="297">
        <f t="shared" si="8"/>
        <v>0</v>
      </c>
      <c r="I74" s="302" t="str">
        <f t="shared" si="7"/>
        <v/>
      </c>
      <c r="J74" s="303" t="str">
        <f>IF(D74=[6]表三!C64,"","表三专项转移支付收入不等于表四专项安排数")</f>
        <v/>
      </c>
    </row>
    <row r="75" ht="20.1" customHeight="1" spans="1:9">
      <c r="A75" s="304" t="s">
        <v>479</v>
      </c>
      <c r="B75" s="297">
        <f>SUM('[6]表二（新）'!C466)</f>
        <v>1042</v>
      </c>
      <c r="C75" s="301">
        <v>982</v>
      </c>
      <c r="D75" s="301">
        <v>60</v>
      </c>
      <c r="E75" s="301"/>
      <c r="F75" s="301"/>
      <c r="G75" s="301"/>
      <c r="H75" s="301"/>
      <c r="I75" s="302" t="str">
        <f t="shared" si="7"/>
        <v/>
      </c>
    </row>
    <row r="76" ht="20.1" customHeight="1" spans="1:9">
      <c r="A76" s="304" t="s">
        <v>146</v>
      </c>
      <c r="B76" s="297">
        <f>SUM('[6]表二（新）'!C482)</f>
        <v>70</v>
      </c>
      <c r="C76" s="301">
        <v>70</v>
      </c>
      <c r="D76" s="301"/>
      <c r="E76" s="301"/>
      <c r="F76" s="301"/>
      <c r="G76" s="301"/>
      <c r="H76" s="301"/>
      <c r="I76" s="302" t="str">
        <f t="shared" si="7"/>
        <v/>
      </c>
    </row>
    <row r="77" ht="20.1" customHeight="1" spans="1:9">
      <c r="A77" s="304" t="s">
        <v>148</v>
      </c>
      <c r="B77" s="297">
        <f>SUM('[6]表二（新）'!C490)</f>
        <v>42</v>
      </c>
      <c r="C77" s="301">
        <v>42</v>
      </c>
      <c r="D77" s="301"/>
      <c r="E77" s="301"/>
      <c r="F77" s="301"/>
      <c r="G77" s="301"/>
      <c r="H77" s="301"/>
      <c r="I77" s="302" t="str">
        <f t="shared" si="7"/>
        <v/>
      </c>
    </row>
    <row r="78" ht="20.1" customHeight="1" spans="1:9">
      <c r="A78" s="304" t="s">
        <v>480</v>
      </c>
      <c r="B78" s="297">
        <f>SUM('[6]表二（新）'!C501)</f>
        <v>0</v>
      </c>
      <c r="C78" s="301"/>
      <c r="D78" s="301"/>
      <c r="E78" s="301"/>
      <c r="F78" s="301"/>
      <c r="G78" s="301"/>
      <c r="H78" s="301"/>
      <c r="I78" s="302" t="str">
        <f t="shared" si="7"/>
        <v/>
      </c>
    </row>
    <row r="79" ht="20.1" customHeight="1" spans="1:9">
      <c r="A79" s="305" t="s">
        <v>150</v>
      </c>
      <c r="B79" s="297">
        <f>SUM('[6]表二（新）'!C510)</f>
        <v>359</v>
      </c>
      <c r="C79" s="301">
        <v>359</v>
      </c>
      <c r="D79" s="301"/>
      <c r="E79" s="301"/>
      <c r="F79" s="301"/>
      <c r="G79" s="301"/>
      <c r="H79" s="301"/>
      <c r="I79" s="302" t="str">
        <f t="shared" si="7"/>
        <v/>
      </c>
    </row>
    <row r="80" ht="20.1" customHeight="1" spans="1:9">
      <c r="A80" s="304" t="s">
        <v>152</v>
      </c>
      <c r="B80" s="297">
        <f>SUM('[6]表二（新）'!C517)</f>
        <v>42</v>
      </c>
      <c r="C80" s="301">
        <v>42</v>
      </c>
      <c r="D80" s="301"/>
      <c r="E80" s="301"/>
      <c r="F80" s="301"/>
      <c r="G80" s="301"/>
      <c r="H80" s="301"/>
      <c r="I80" s="302" t="str">
        <f t="shared" si="7"/>
        <v/>
      </c>
    </row>
    <row r="81" ht="20.1" customHeight="1" spans="1:10">
      <c r="A81" s="304" t="s">
        <v>154</v>
      </c>
      <c r="B81" s="297">
        <f>SUM('[6]表二（新）'!C521)</f>
        <v>66478</v>
      </c>
      <c r="C81" s="297">
        <f t="shared" ref="C81:H81" si="9">SUM(C82:C102)</f>
        <v>66293</v>
      </c>
      <c r="D81" s="297">
        <f t="shared" si="9"/>
        <v>185</v>
      </c>
      <c r="E81" s="297">
        <f t="shared" si="9"/>
        <v>0</v>
      </c>
      <c r="F81" s="297">
        <f t="shared" si="9"/>
        <v>0</v>
      </c>
      <c r="G81" s="297">
        <f t="shared" si="9"/>
        <v>0</v>
      </c>
      <c r="H81" s="297">
        <f t="shared" si="9"/>
        <v>0</v>
      </c>
      <c r="I81" s="302" t="str">
        <f t="shared" si="7"/>
        <v/>
      </c>
      <c r="J81" s="303" t="str">
        <f>IF(D81=[6]表三!C65,"","表三专项转移支付收入不等于表四专项安排数")</f>
        <v/>
      </c>
    </row>
    <row r="82" ht="20.1" customHeight="1" spans="1:9">
      <c r="A82" s="304" t="s">
        <v>155</v>
      </c>
      <c r="B82" s="297">
        <f>SUM('[6]表二（新）'!C522)</f>
        <v>842</v>
      </c>
      <c r="C82" s="301">
        <v>842</v>
      </c>
      <c r="D82" s="301"/>
      <c r="E82" s="301"/>
      <c r="F82" s="301"/>
      <c r="G82" s="301"/>
      <c r="H82" s="301"/>
      <c r="I82" s="302" t="str">
        <f t="shared" si="7"/>
        <v/>
      </c>
    </row>
    <row r="83" ht="20.1" customHeight="1" spans="1:9">
      <c r="A83" s="304" t="s">
        <v>161</v>
      </c>
      <c r="B83" s="297">
        <f>SUM('[6]表二（新）'!C536)</f>
        <v>277</v>
      </c>
      <c r="C83" s="301">
        <v>277</v>
      </c>
      <c r="D83" s="301"/>
      <c r="E83" s="301"/>
      <c r="F83" s="301"/>
      <c r="G83" s="301"/>
      <c r="H83" s="301"/>
      <c r="I83" s="302" t="str">
        <f t="shared" si="7"/>
        <v/>
      </c>
    </row>
    <row r="84" ht="20.1" customHeight="1" spans="1:9">
      <c r="A84" s="304" t="s">
        <v>481</v>
      </c>
      <c r="B84" s="297">
        <f>SUM('[6]表二（新）'!C544)</f>
        <v>0</v>
      </c>
      <c r="C84" s="301"/>
      <c r="D84" s="301"/>
      <c r="E84" s="301"/>
      <c r="F84" s="301"/>
      <c r="G84" s="301"/>
      <c r="H84" s="301"/>
      <c r="I84" s="302" t="str">
        <f t="shared" si="7"/>
        <v/>
      </c>
    </row>
    <row r="85" ht="20.1" customHeight="1" spans="1:9">
      <c r="A85" s="304" t="s">
        <v>163</v>
      </c>
      <c r="B85" s="297">
        <f>SUM('[6]表二（新）'!C546)</f>
        <v>34016</v>
      </c>
      <c r="C85" s="301">
        <v>34016</v>
      </c>
      <c r="D85" s="301"/>
      <c r="E85" s="301"/>
      <c r="F85" s="301"/>
      <c r="G85" s="301"/>
      <c r="H85" s="301"/>
      <c r="I85" s="302" t="str">
        <f t="shared" si="7"/>
        <v/>
      </c>
    </row>
    <row r="86" ht="20.1" customHeight="1" spans="1:9">
      <c r="A86" s="304" t="s">
        <v>170</v>
      </c>
      <c r="B86" s="297">
        <f>SUM('[6]表二（新）'!C555)</f>
        <v>0</v>
      </c>
      <c r="C86" s="301"/>
      <c r="D86" s="301"/>
      <c r="E86" s="301"/>
      <c r="F86" s="301"/>
      <c r="G86" s="301"/>
      <c r="H86" s="301"/>
      <c r="I86" s="302" t="str">
        <f t="shared" si="7"/>
        <v/>
      </c>
    </row>
    <row r="87" ht="20.1" customHeight="1" spans="1:9">
      <c r="A87" s="304" t="s">
        <v>172</v>
      </c>
      <c r="B87" s="297">
        <f>SUM('[6]表二（新）'!C559)</f>
        <v>427</v>
      </c>
      <c r="C87" s="301">
        <v>427</v>
      </c>
      <c r="D87" s="301"/>
      <c r="E87" s="301"/>
      <c r="F87" s="301"/>
      <c r="G87" s="301"/>
      <c r="H87" s="301"/>
      <c r="I87" s="302" t="str">
        <f t="shared" si="7"/>
        <v/>
      </c>
    </row>
    <row r="88" ht="20.1" customHeight="1" spans="1:9">
      <c r="A88" s="304" t="s">
        <v>175</v>
      </c>
      <c r="B88" s="297">
        <f>SUM('[6]表二（新）'!C569)</f>
        <v>3967</v>
      </c>
      <c r="C88" s="301">
        <v>3967</v>
      </c>
      <c r="D88" s="301"/>
      <c r="E88" s="301"/>
      <c r="F88" s="301"/>
      <c r="G88" s="301"/>
      <c r="H88" s="301"/>
      <c r="I88" s="302" t="str">
        <f t="shared" si="7"/>
        <v/>
      </c>
    </row>
    <row r="89" ht="20.1" customHeight="1" spans="1:9">
      <c r="A89" s="304" t="s">
        <v>178</v>
      </c>
      <c r="B89" s="297">
        <f>SUM('[6]表二（新）'!C577)</f>
        <v>169</v>
      </c>
      <c r="C89" s="301">
        <v>15</v>
      </c>
      <c r="D89" s="301">
        <v>154</v>
      </c>
      <c r="E89" s="301"/>
      <c r="F89" s="301"/>
      <c r="G89" s="301"/>
      <c r="H89" s="301"/>
      <c r="I89" s="302" t="str">
        <f t="shared" si="7"/>
        <v/>
      </c>
    </row>
    <row r="90" ht="20.1" customHeight="1" spans="1:9">
      <c r="A90" s="304" t="s">
        <v>182</v>
      </c>
      <c r="B90" s="297">
        <f>SUM('[6]表二（新）'!C584)</f>
        <v>128</v>
      </c>
      <c r="C90" s="301">
        <v>128</v>
      </c>
      <c r="D90" s="301"/>
      <c r="E90" s="301"/>
      <c r="F90" s="301"/>
      <c r="G90" s="301"/>
      <c r="H90" s="301"/>
      <c r="I90" s="302" t="str">
        <f t="shared" si="7"/>
        <v/>
      </c>
    </row>
    <row r="91" ht="20.1" customHeight="1" spans="1:9">
      <c r="A91" s="304" t="s">
        <v>184</v>
      </c>
      <c r="B91" s="297">
        <f>SUM('[6]表二（新）'!C591)</f>
        <v>184</v>
      </c>
      <c r="C91" s="301">
        <v>153</v>
      </c>
      <c r="D91" s="301">
        <v>31</v>
      </c>
      <c r="E91" s="301"/>
      <c r="F91" s="301"/>
      <c r="G91" s="301"/>
      <c r="H91" s="301"/>
      <c r="I91" s="302" t="str">
        <f t="shared" si="7"/>
        <v/>
      </c>
    </row>
    <row r="92" ht="20.1" customHeight="1" spans="1:9">
      <c r="A92" s="306" t="s">
        <v>482</v>
      </c>
      <c r="B92" s="307"/>
      <c r="C92" s="308"/>
      <c r="D92" s="308"/>
      <c r="E92" s="308"/>
      <c r="F92" s="308"/>
      <c r="G92" s="308"/>
      <c r="H92" s="308"/>
      <c r="I92" s="302" t="str">
        <f t="shared" si="7"/>
        <v/>
      </c>
    </row>
    <row r="93" ht="20.1" customHeight="1" spans="1:9">
      <c r="A93" s="304" t="s">
        <v>187</v>
      </c>
      <c r="B93" s="297">
        <f>SUM('[6]表二（新）'!C600)</f>
        <v>52</v>
      </c>
      <c r="C93" s="301">
        <v>52</v>
      </c>
      <c r="D93" s="301"/>
      <c r="E93" s="301"/>
      <c r="F93" s="301"/>
      <c r="G93" s="301"/>
      <c r="H93" s="301"/>
      <c r="I93" s="302" t="str">
        <f t="shared" si="7"/>
        <v/>
      </c>
    </row>
    <row r="94" ht="20.1" customHeight="1" spans="1:9">
      <c r="A94" s="304" t="s">
        <v>483</v>
      </c>
      <c r="B94" s="297">
        <f>SUM('[6]表二（新）'!C605)</f>
        <v>0</v>
      </c>
      <c r="C94" s="301"/>
      <c r="D94" s="301"/>
      <c r="E94" s="301"/>
      <c r="F94" s="301"/>
      <c r="G94" s="301"/>
      <c r="H94" s="301"/>
      <c r="I94" s="302" t="str">
        <f t="shared" si="7"/>
        <v/>
      </c>
    </row>
    <row r="95" ht="20.1" customHeight="1" spans="1:9">
      <c r="A95" s="304" t="s">
        <v>188</v>
      </c>
      <c r="B95" s="297">
        <f>SUM('[6]表二（新）'!C608)</f>
        <v>5692</v>
      </c>
      <c r="C95" s="301">
        <v>5692</v>
      </c>
      <c r="D95" s="301"/>
      <c r="E95" s="301"/>
      <c r="F95" s="301"/>
      <c r="G95" s="301"/>
      <c r="H95" s="301"/>
      <c r="I95" s="302" t="str">
        <f t="shared" si="7"/>
        <v/>
      </c>
    </row>
    <row r="96" ht="20.1" customHeight="1" spans="1:9">
      <c r="A96" s="304" t="s">
        <v>484</v>
      </c>
      <c r="B96" s="297">
        <f>SUM('[6]表二（新）'!C611)</f>
        <v>0</v>
      </c>
      <c r="C96" s="301"/>
      <c r="D96" s="301"/>
      <c r="E96" s="301"/>
      <c r="F96" s="301"/>
      <c r="G96" s="301"/>
      <c r="H96" s="301"/>
      <c r="I96" s="302" t="str">
        <f t="shared" si="7"/>
        <v/>
      </c>
    </row>
    <row r="97" ht="20.1" customHeight="1" spans="1:9">
      <c r="A97" s="304" t="s">
        <v>485</v>
      </c>
      <c r="B97" s="297">
        <f>SUM('[6]表二（新）'!C614)</f>
        <v>0</v>
      </c>
      <c r="C97" s="301"/>
      <c r="D97" s="301"/>
      <c r="E97" s="301"/>
      <c r="F97" s="301"/>
      <c r="G97" s="301"/>
      <c r="H97" s="301"/>
      <c r="I97" s="302" t="str">
        <f t="shared" si="7"/>
        <v/>
      </c>
    </row>
    <row r="98" ht="20.1" customHeight="1" spans="1:9">
      <c r="A98" s="304" t="s">
        <v>190</v>
      </c>
      <c r="B98" s="297">
        <f>SUM('[6]表二（新）'!C617)</f>
        <v>13</v>
      </c>
      <c r="C98" s="301">
        <v>13</v>
      </c>
      <c r="D98" s="301"/>
      <c r="E98" s="301"/>
      <c r="F98" s="301"/>
      <c r="G98" s="301"/>
      <c r="H98" s="301"/>
      <c r="I98" s="302" t="str">
        <f t="shared" si="7"/>
        <v/>
      </c>
    </row>
    <row r="99" ht="20.1" customHeight="1" spans="1:9">
      <c r="A99" s="304" t="s">
        <v>192</v>
      </c>
      <c r="B99" s="297">
        <f>SUM('[6]表二（新）'!C620)</f>
        <v>19302</v>
      </c>
      <c r="C99" s="301">
        <v>19302</v>
      </c>
      <c r="D99" s="301"/>
      <c r="E99" s="301"/>
      <c r="F99" s="301"/>
      <c r="G99" s="301"/>
      <c r="H99" s="301"/>
      <c r="I99" s="302" t="str">
        <f t="shared" si="7"/>
        <v/>
      </c>
    </row>
    <row r="100" ht="20.1" customHeight="1" spans="1:9">
      <c r="A100" s="304" t="s">
        <v>195</v>
      </c>
      <c r="B100" s="297">
        <f>SUM('[6]表二（新）'!C624)</f>
        <v>1100</v>
      </c>
      <c r="C100" s="301">
        <v>1100</v>
      </c>
      <c r="D100" s="301"/>
      <c r="E100" s="301"/>
      <c r="F100" s="301"/>
      <c r="G100" s="301"/>
      <c r="H100" s="301"/>
      <c r="I100" s="302" t="str">
        <f t="shared" si="7"/>
        <v/>
      </c>
    </row>
    <row r="101" ht="20.1" customHeight="1" spans="1:9">
      <c r="A101" s="305" t="s">
        <v>199</v>
      </c>
      <c r="B101" s="297">
        <f>SUM('[6]表二（新）'!C629)</f>
        <v>56</v>
      </c>
      <c r="C101" s="301">
        <v>56</v>
      </c>
      <c r="D101" s="301"/>
      <c r="E101" s="301"/>
      <c r="F101" s="301"/>
      <c r="G101" s="301"/>
      <c r="H101" s="301"/>
      <c r="I101" s="302" t="str">
        <f t="shared" si="7"/>
        <v/>
      </c>
    </row>
    <row r="102" ht="20.1" customHeight="1" spans="1:9">
      <c r="A102" s="304" t="s">
        <v>200</v>
      </c>
      <c r="B102" s="297">
        <f>SUM('[6]表二（新）'!C637)</f>
        <v>253</v>
      </c>
      <c r="C102" s="301">
        <v>253</v>
      </c>
      <c r="D102" s="301"/>
      <c r="E102" s="301"/>
      <c r="F102" s="301"/>
      <c r="G102" s="301"/>
      <c r="H102" s="301"/>
      <c r="I102" s="302" t="str">
        <f t="shared" si="7"/>
        <v/>
      </c>
    </row>
    <row r="103" ht="20.1" customHeight="1" spans="1:10">
      <c r="A103" s="304" t="s">
        <v>486</v>
      </c>
      <c r="B103" s="297">
        <f>SUM('[6]表二（新）'!C638)</f>
        <v>48846</v>
      </c>
      <c r="C103" s="297">
        <f t="shared" ref="C103:H103" si="10">SUM(C104:C117)</f>
        <v>48459</v>
      </c>
      <c r="D103" s="297">
        <f t="shared" si="10"/>
        <v>387</v>
      </c>
      <c r="E103" s="297">
        <f t="shared" si="10"/>
        <v>0</v>
      </c>
      <c r="F103" s="297">
        <f t="shared" si="10"/>
        <v>0</v>
      </c>
      <c r="G103" s="297">
        <f t="shared" si="10"/>
        <v>0</v>
      </c>
      <c r="H103" s="297">
        <f t="shared" si="10"/>
        <v>0</v>
      </c>
      <c r="I103" s="302" t="str">
        <f t="shared" si="7"/>
        <v/>
      </c>
      <c r="J103" s="303" t="str">
        <f>IF(D103=[6]表三!C66,"","表三专项转移支付收入不等于表四专项安排数")</f>
        <v/>
      </c>
    </row>
    <row r="104" ht="20.1" customHeight="1" spans="1:9">
      <c r="A104" s="304" t="s">
        <v>487</v>
      </c>
      <c r="B104" s="297">
        <f>SUM('[6]表二（新）'!C639)</f>
        <v>2154</v>
      </c>
      <c r="C104" s="301">
        <v>2154</v>
      </c>
      <c r="D104" s="301"/>
      <c r="E104" s="301"/>
      <c r="F104" s="301"/>
      <c r="G104" s="301"/>
      <c r="H104" s="301"/>
      <c r="I104" s="302" t="str">
        <f t="shared" si="7"/>
        <v/>
      </c>
    </row>
    <row r="105" ht="20.1" customHeight="1" spans="1:9">
      <c r="A105" s="304" t="s">
        <v>204</v>
      </c>
      <c r="B105" s="297">
        <f>SUM('[6]表二（新）'!C644)</f>
        <v>210</v>
      </c>
      <c r="C105" s="301">
        <v>210</v>
      </c>
      <c r="D105" s="301"/>
      <c r="E105" s="301"/>
      <c r="F105" s="301"/>
      <c r="G105" s="301"/>
      <c r="H105" s="301"/>
      <c r="I105" s="302" t="str">
        <f t="shared" si="7"/>
        <v/>
      </c>
    </row>
    <row r="106" ht="20.1" customHeight="1" spans="1:9">
      <c r="A106" s="304" t="s">
        <v>207</v>
      </c>
      <c r="B106" s="297">
        <f>SUM('[6]表二（新）'!C657)</f>
        <v>699</v>
      </c>
      <c r="C106" s="301">
        <v>699</v>
      </c>
      <c r="D106" s="301"/>
      <c r="E106" s="301"/>
      <c r="F106" s="301"/>
      <c r="G106" s="301"/>
      <c r="H106" s="301"/>
      <c r="I106" s="302" t="str">
        <f t="shared" si="7"/>
        <v/>
      </c>
    </row>
    <row r="107" ht="20.1" customHeight="1" spans="1:9">
      <c r="A107" s="304" t="s">
        <v>209</v>
      </c>
      <c r="B107" s="297">
        <f>SUM('[6]表二（新）'!C661)</f>
        <v>4849</v>
      </c>
      <c r="C107" s="301">
        <v>4608</v>
      </c>
      <c r="D107" s="301">
        <v>241</v>
      </c>
      <c r="E107" s="301"/>
      <c r="F107" s="301"/>
      <c r="G107" s="301"/>
      <c r="H107" s="301"/>
      <c r="I107" s="302" t="str">
        <f t="shared" si="7"/>
        <v/>
      </c>
    </row>
    <row r="108" ht="20.1" customHeight="1" spans="1:9">
      <c r="A108" s="304" t="s">
        <v>215</v>
      </c>
      <c r="B108" s="297">
        <f>SUM('[6]表二（新）'!C673)</f>
        <v>0</v>
      </c>
      <c r="C108" s="301"/>
      <c r="D108" s="301"/>
      <c r="E108" s="301"/>
      <c r="F108" s="301"/>
      <c r="G108" s="301"/>
      <c r="H108" s="301"/>
      <c r="I108" s="302" t="str">
        <f t="shared" si="7"/>
        <v/>
      </c>
    </row>
    <row r="109" ht="20.1" customHeight="1" spans="1:9">
      <c r="A109" s="304" t="s">
        <v>217</v>
      </c>
      <c r="B109" s="297">
        <f>SUM('[6]表二（新）'!C676)</f>
        <v>1915</v>
      </c>
      <c r="C109" s="301">
        <v>1915</v>
      </c>
      <c r="D109" s="301"/>
      <c r="E109" s="301"/>
      <c r="F109" s="301"/>
      <c r="G109" s="301"/>
      <c r="H109" s="301"/>
      <c r="I109" s="302" t="str">
        <f t="shared" si="7"/>
        <v/>
      </c>
    </row>
    <row r="110" ht="20.1" customHeight="1" spans="1:9">
      <c r="A110" s="304" t="s">
        <v>221</v>
      </c>
      <c r="B110" s="297">
        <f>SUM('[6]表二（新）'!C680)</f>
        <v>6649</v>
      </c>
      <c r="C110" s="301">
        <v>6649</v>
      </c>
      <c r="D110" s="301"/>
      <c r="E110" s="301"/>
      <c r="F110" s="301"/>
      <c r="G110" s="301"/>
      <c r="H110" s="301"/>
      <c r="I110" s="302" t="str">
        <f t="shared" si="7"/>
        <v/>
      </c>
    </row>
    <row r="111" ht="20.1" customHeight="1" spans="1:9">
      <c r="A111" s="304" t="s">
        <v>226</v>
      </c>
      <c r="B111" s="297">
        <f>SUM('[6]表二（新）'!C685)</f>
        <v>29824</v>
      </c>
      <c r="C111" s="301">
        <v>29824</v>
      </c>
      <c r="D111" s="301"/>
      <c r="E111" s="301"/>
      <c r="F111" s="301"/>
      <c r="G111" s="301"/>
      <c r="H111" s="301"/>
      <c r="I111" s="302" t="str">
        <f t="shared" si="7"/>
        <v/>
      </c>
    </row>
    <row r="112" ht="20.1" customHeight="1" spans="1:9">
      <c r="A112" s="304" t="s">
        <v>228</v>
      </c>
      <c r="B112" s="297">
        <f>SUM('[6]表二（新）'!C689)</f>
        <v>2400</v>
      </c>
      <c r="C112" s="301">
        <v>2400</v>
      </c>
      <c r="D112" s="301"/>
      <c r="E112" s="301"/>
      <c r="F112" s="301"/>
      <c r="G112" s="301"/>
      <c r="H112" s="301"/>
      <c r="I112" s="302" t="str">
        <f t="shared" si="7"/>
        <v/>
      </c>
    </row>
    <row r="113" ht="20.1" customHeight="1" spans="1:9">
      <c r="A113" s="304" t="s">
        <v>232</v>
      </c>
      <c r="B113" s="297">
        <f>SUM('[6]表二（新）'!C693)</f>
        <v>146</v>
      </c>
      <c r="C113" s="301"/>
      <c r="D113" s="301">
        <v>146</v>
      </c>
      <c r="E113" s="301"/>
      <c r="F113" s="301"/>
      <c r="G113" s="301"/>
      <c r="H113" s="301"/>
      <c r="I113" s="302" t="str">
        <f t="shared" si="7"/>
        <v/>
      </c>
    </row>
    <row r="114" ht="20.1" customHeight="1" spans="1:9">
      <c r="A114" s="304" t="s">
        <v>488</v>
      </c>
      <c r="B114" s="297">
        <f>SUM('[6]表二（新）'!C696)</f>
        <v>0</v>
      </c>
      <c r="C114" s="301"/>
      <c r="D114" s="301"/>
      <c r="E114" s="301"/>
      <c r="F114" s="301"/>
      <c r="G114" s="301"/>
      <c r="H114" s="301"/>
      <c r="I114" s="302" t="str">
        <f t="shared" si="7"/>
        <v/>
      </c>
    </row>
    <row r="115" ht="20.1" customHeight="1" spans="1:9">
      <c r="A115" s="309" t="s">
        <v>489</v>
      </c>
      <c r="B115" s="307"/>
      <c r="C115" s="308"/>
      <c r="D115" s="308"/>
      <c r="E115" s="308"/>
      <c r="F115" s="308"/>
      <c r="G115" s="308"/>
      <c r="H115" s="308"/>
      <c r="I115" s="302" t="str">
        <f t="shared" si="7"/>
        <v/>
      </c>
    </row>
    <row r="116" ht="20.1" customHeight="1" spans="1:9">
      <c r="A116" s="305" t="s">
        <v>490</v>
      </c>
      <c r="B116" s="297">
        <f>SUM('[6]表二（新）'!C705)</f>
        <v>0</v>
      </c>
      <c r="C116" s="301"/>
      <c r="D116" s="301"/>
      <c r="E116" s="301"/>
      <c r="F116" s="301"/>
      <c r="G116" s="301"/>
      <c r="H116" s="301"/>
      <c r="I116" s="302" t="str">
        <f t="shared" si="7"/>
        <v/>
      </c>
    </row>
    <row r="117" ht="20.1" customHeight="1" spans="1:9">
      <c r="A117" s="304" t="s">
        <v>491</v>
      </c>
      <c r="B117" s="297">
        <f>SUM('[6]表二（新）'!C707)</f>
        <v>0</v>
      </c>
      <c r="C117" s="301"/>
      <c r="D117" s="301"/>
      <c r="E117" s="301"/>
      <c r="F117" s="301"/>
      <c r="G117" s="301"/>
      <c r="H117" s="301"/>
      <c r="I117" s="302" t="str">
        <f t="shared" si="7"/>
        <v/>
      </c>
    </row>
    <row r="118" ht="20.1" customHeight="1" spans="1:10">
      <c r="A118" s="304" t="s">
        <v>234</v>
      </c>
      <c r="B118" s="297">
        <f>SUM('[6]表二（新）'!C709)</f>
        <v>687</v>
      </c>
      <c r="C118" s="297">
        <f t="shared" ref="C118:H118" si="11">SUM(C119:C133)</f>
        <v>687</v>
      </c>
      <c r="D118" s="297">
        <f t="shared" si="11"/>
        <v>0</v>
      </c>
      <c r="E118" s="297">
        <f t="shared" si="11"/>
        <v>0</v>
      </c>
      <c r="F118" s="297">
        <f t="shared" si="11"/>
        <v>0</v>
      </c>
      <c r="G118" s="297">
        <f t="shared" si="11"/>
        <v>0</v>
      </c>
      <c r="H118" s="297">
        <f t="shared" si="11"/>
        <v>0</v>
      </c>
      <c r="I118" s="302" t="str">
        <f t="shared" si="7"/>
        <v/>
      </c>
      <c r="J118" s="303" t="str">
        <f>IF(D118=[6]表三!C67,"","表三专项转移支付收入不等于表四专项安排数")</f>
        <v/>
      </c>
    </row>
    <row r="119" ht="20.1" customHeight="1" spans="1:9">
      <c r="A119" s="304" t="s">
        <v>235</v>
      </c>
      <c r="B119" s="297">
        <f>SUM('[6]表二（新）'!C710)</f>
        <v>176</v>
      </c>
      <c r="C119" s="301">
        <v>176</v>
      </c>
      <c r="D119" s="301"/>
      <c r="E119" s="301"/>
      <c r="F119" s="301"/>
      <c r="G119" s="301"/>
      <c r="H119" s="301"/>
      <c r="I119" s="302" t="str">
        <f t="shared" si="7"/>
        <v/>
      </c>
    </row>
    <row r="120" ht="20.1" customHeight="1" spans="1:9">
      <c r="A120" s="304" t="s">
        <v>236</v>
      </c>
      <c r="B120" s="297">
        <f>SUM('[6]表二（新）'!C719)</f>
        <v>511</v>
      </c>
      <c r="C120" s="301">
        <v>511</v>
      </c>
      <c r="D120" s="301"/>
      <c r="E120" s="301"/>
      <c r="F120" s="301"/>
      <c r="G120" s="301"/>
      <c r="H120" s="301"/>
      <c r="I120" s="302" t="str">
        <f t="shared" si="7"/>
        <v/>
      </c>
    </row>
    <row r="121" ht="20.1" customHeight="1" spans="1:9">
      <c r="A121" s="304" t="s">
        <v>492</v>
      </c>
      <c r="B121" s="297">
        <f>SUM('[6]表二（新）'!C723)</f>
        <v>0</v>
      </c>
      <c r="C121" s="301"/>
      <c r="D121" s="301"/>
      <c r="E121" s="301"/>
      <c r="F121" s="301"/>
      <c r="G121" s="301"/>
      <c r="H121" s="301"/>
      <c r="I121" s="302" t="str">
        <f t="shared" si="7"/>
        <v/>
      </c>
    </row>
    <row r="122" ht="20.1" customHeight="1" spans="1:9">
      <c r="A122" s="304" t="s">
        <v>493</v>
      </c>
      <c r="B122" s="297">
        <f>SUM('[6]表二（新）'!C731)</f>
        <v>0</v>
      </c>
      <c r="C122" s="301"/>
      <c r="D122" s="301"/>
      <c r="E122" s="301"/>
      <c r="F122" s="301"/>
      <c r="G122" s="301"/>
      <c r="H122" s="301"/>
      <c r="I122" s="302" t="str">
        <f t="shared" si="7"/>
        <v/>
      </c>
    </row>
    <row r="123" ht="20.1" customHeight="1" spans="1:9">
      <c r="A123" s="304" t="s">
        <v>494</v>
      </c>
      <c r="B123" s="297">
        <f>SUM('[6]表二（新）'!C737)</f>
        <v>0</v>
      </c>
      <c r="C123" s="301"/>
      <c r="D123" s="301"/>
      <c r="E123" s="301"/>
      <c r="F123" s="301"/>
      <c r="G123" s="301"/>
      <c r="H123" s="301"/>
      <c r="I123" s="302" t="str">
        <f t="shared" si="7"/>
        <v/>
      </c>
    </row>
    <row r="124" ht="20.1" customHeight="1" spans="1:9">
      <c r="A124" s="304" t="s">
        <v>495</v>
      </c>
      <c r="B124" s="297">
        <f>SUM('[6]表二（新）'!C744)</f>
        <v>0</v>
      </c>
      <c r="C124" s="301"/>
      <c r="D124" s="301"/>
      <c r="E124" s="301"/>
      <c r="F124" s="301"/>
      <c r="G124" s="301"/>
      <c r="H124" s="301"/>
      <c r="I124" s="302" t="str">
        <f t="shared" si="7"/>
        <v/>
      </c>
    </row>
    <row r="125" ht="20.1" customHeight="1" spans="1:9">
      <c r="A125" s="304" t="s">
        <v>496</v>
      </c>
      <c r="B125" s="297">
        <f>SUM('[6]表二（新）'!C750)</f>
        <v>0</v>
      </c>
      <c r="C125" s="301"/>
      <c r="D125" s="301"/>
      <c r="E125" s="301"/>
      <c r="F125" s="301"/>
      <c r="G125" s="301"/>
      <c r="H125" s="301"/>
      <c r="I125" s="302" t="str">
        <f t="shared" si="7"/>
        <v/>
      </c>
    </row>
    <row r="126" ht="20.1" customHeight="1" spans="1:9">
      <c r="A126" s="304" t="s">
        <v>497</v>
      </c>
      <c r="B126" s="297">
        <f>SUM('[6]表二（新）'!C753)</f>
        <v>0</v>
      </c>
      <c r="C126" s="301"/>
      <c r="D126" s="301"/>
      <c r="E126" s="301"/>
      <c r="F126" s="301"/>
      <c r="G126" s="301"/>
      <c r="H126" s="301"/>
      <c r="I126" s="302" t="str">
        <f t="shared" si="7"/>
        <v/>
      </c>
    </row>
    <row r="127" ht="20.1" customHeight="1" spans="1:9">
      <c r="A127" s="304" t="s">
        <v>498</v>
      </c>
      <c r="B127" s="297">
        <f>SUM('[6]表二（新）'!C756)</f>
        <v>0</v>
      </c>
      <c r="C127" s="301"/>
      <c r="D127" s="301"/>
      <c r="E127" s="301"/>
      <c r="F127" s="301"/>
      <c r="G127" s="301"/>
      <c r="H127" s="301"/>
      <c r="I127" s="302" t="str">
        <f t="shared" si="7"/>
        <v/>
      </c>
    </row>
    <row r="128" ht="20.1" customHeight="1" spans="1:9">
      <c r="A128" s="304" t="s">
        <v>499</v>
      </c>
      <c r="B128" s="297">
        <f>SUM('[6]表二（新）'!C757)</f>
        <v>0</v>
      </c>
      <c r="C128" s="301"/>
      <c r="D128" s="301"/>
      <c r="E128" s="301"/>
      <c r="F128" s="301"/>
      <c r="G128" s="301"/>
      <c r="H128" s="301"/>
      <c r="I128" s="302" t="str">
        <f t="shared" si="7"/>
        <v/>
      </c>
    </row>
    <row r="129" ht="20.1" customHeight="1" spans="1:9">
      <c r="A129" s="304" t="s">
        <v>500</v>
      </c>
      <c r="B129" s="297">
        <f>SUM('[6]表二（新）'!C758)</f>
        <v>0</v>
      </c>
      <c r="C129" s="301"/>
      <c r="D129" s="301"/>
      <c r="E129" s="301"/>
      <c r="F129" s="301"/>
      <c r="G129" s="301"/>
      <c r="H129" s="301"/>
      <c r="I129" s="302" t="str">
        <f t="shared" si="7"/>
        <v/>
      </c>
    </row>
    <row r="130" ht="20.1" customHeight="1" spans="1:9">
      <c r="A130" s="304" t="s">
        <v>501</v>
      </c>
      <c r="B130" s="297">
        <f>SUM('[6]表二（新）'!C764)</f>
        <v>0</v>
      </c>
      <c r="C130" s="301"/>
      <c r="D130" s="301"/>
      <c r="E130" s="301"/>
      <c r="F130" s="301"/>
      <c r="G130" s="301"/>
      <c r="H130" s="301"/>
      <c r="I130" s="302" t="str">
        <f t="shared" si="7"/>
        <v/>
      </c>
    </row>
    <row r="131" ht="20.1" customHeight="1" spans="1:9">
      <c r="A131" s="304" t="s">
        <v>502</v>
      </c>
      <c r="B131" s="297">
        <f>SUM('[6]表二（新）'!C765)</f>
        <v>0</v>
      </c>
      <c r="C131" s="301"/>
      <c r="D131" s="301"/>
      <c r="E131" s="301"/>
      <c r="F131" s="301"/>
      <c r="G131" s="301"/>
      <c r="H131" s="301"/>
      <c r="I131" s="302" t="str">
        <f t="shared" si="7"/>
        <v/>
      </c>
    </row>
    <row r="132" ht="20.1" customHeight="1" spans="1:9">
      <c r="A132" s="304" t="s">
        <v>503</v>
      </c>
      <c r="B132" s="297">
        <f>SUM('[6]表二（新）'!C766)</f>
        <v>0</v>
      </c>
      <c r="C132" s="301"/>
      <c r="D132" s="301"/>
      <c r="E132" s="301"/>
      <c r="F132" s="301"/>
      <c r="G132" s="301"/>
      <c r="H132" s="301"/>
      <c r="I132" s="302" t="str">
        <f t="shared" si="7"/>
        <v/>
      </c>
    </row>
    <row r="133" ht="20.1" customHeight="1" spans="1:9">
      <c r="A133" s="304" t="s">
        <v>504</v>
      </c>
      <c r="B133" s="297">
        <f>SUM('[6]表二（新）'!C781)</f>
        <v>0</v>
      </c>
      <c r="C133" s="301"/>
      <c r="D133" s="301"/>
      <c r="E133" s="301"/>
      <c r="F133" s="301"/>
      <c r="G133" s="301"/>
      <c r="H133" s="301"/>
      <c r="I133" s="302" t="str">
        <f t="shared" si="7"/>
        <v/>
      </c>
    </row>
    <row r="134" ht="20.1" customHeight="1" spans="1:10">
      <c r="A134" s="304" t="s">
        <v>238</v>
      </c>
      <c r="B134" s="297">
        <f>SUM('[6]表二（新）'!C782)</f>
        <v>3291</v>
      </c>
      <c r="C134" s="297">
        <f t="shared" ref="C134:H134" si="12">SUM(C135:C140)</f>
        <v>3291</v>
      </c>
      <c r="D134" s="297">
        <f t="shared" si="12"/>
        <v>0</v>
      </c>
      <c r="E134" s="297">
        <f t="shared" si="12"/>
        <v>0</v>
      </c>
      <c r="F134" s="297">
        <f t="shared" si="12"/>
        <v>0</v>
      </c>
      <c r="G134" s="297">
        <f t="shared" si="12"/>
        <v>0</v>
      </c>
      <c r="H134" s="297">
        <f t="shared" si="12"/>
        <v>0</v>
      </c>
      <c r="I134" s="302" t="str">
        <f t="shared" si="7"/>
        <v/>
      </c>
      <c r="J134" s="303" t="str">
        <f>IF(D134=[6]表三!C68,"","表三专项转移支付收入不等于表四专项安排数")</f>
        <v/>
      </c>
    </row>
    <row r="135" ht="20.1" customHeight="1" spans="1:9">
      <c r="A135" s="304" t="s">
        <v>505</v>
      </c>
      <c r="B135" s="297">
        <f>SUM('[6]表二（新）'!C783)</f>
        <v>1192</v>
      </c>
      <c r="C135" s="301">
        <v>1192</v>
      </c>
      <c r="D135" s="301"/>
      <c r="E135" s="301"/>
      <c r="F135" s="301"/>
      <c r="G135" s="301"/>
      <c r="H135" s="301"/>
      <c r="I135" s="302" t="str">
        <f t="shared" ref="I135:I198" si="13">IF(B135=C135+D135+E135+F135+G135+H135,"","分项不等于合计数")</f>
        <v/>
      </c>
    </row>
    <row r="136" ht="20.1" customHeight="1" spans="1:9">
      <c r="A136" s="304" t="s">
        <v>506</v>
      </c>
      <c r="B136" s="297">
        <f>SUM('[6]表二（新）'!C794)</f>
        <v>249</v>
      </c>
      <c r="C136" s="301">
        <v>249</v>
      </c>
      <c r="D136" s="301"/>
      <c r="E136" s="301"/>
      <c r="F136" s="301"/>
      <c r="G136" s="301"/>
      <c r="H136" s="301"/>
      <c r="I136" s="302" t="str">
        <f t="shared" si="13"/>
        <v/>
      </c>
    </row>
    <row r="137" ht="20.1" customHeight="1" spans="1:9">
      <c r="A137" s="304" t="s">
        <v>507</v>
      </c>
      <c r="B137" s="297">
        <f>SUM('[6]表二（新）'!C795)</f>
        <v>1125</v>
      </c>
      <c r="C137" s="301">
        <v>1125</v>
      </c>
      <c r="D137" s="301"/>
      <c r="E137" s="301"/>
      <c r="F137" s="301"/>
      <c r="G137" s="301"/>
      <c r="H137" s="301"/>
      <c r="I137" s="302" t="str">
        <f t="shared" si="13"/>
        <v/>
      </c>
    </row>
    <row r="138" ht="20.1" customHeight="1" spans="1:9">
      <c r="A138" s="304" t="s">
        <v>508</v>
      </c>
      <c r="B138" s="297">
        <f>SUM('[6]表二（新）'!C798)</f>
        <v>637</v>
      </c>
      <c r="C138" s="301">
        <v>637</v>
      </c>
      <c r="D138" s="301"/>
      <c r="E138" s="301"/>
      <c r="F138" s="301"/>
      <c r="G138" s="301"/>
      <c r="H138" s="301"/>
      <c r="I138" s="302" t="str">
        <f t="shared" si="13"/>
        <v/>
      </c>
    </row>
    <row r="139" ht="20.1" customHeight="1" spans="1:9">
      <c r="A139" s="304" t="s">
        <v>509</v>
      </c>
      <c r="B139" s="297">
        <f>SUM('[6]表二（新）'!C799)</f>
        <v>88</v>
      </c>
      <c r="C139" s="301">
        <v>88</v>
      </c>
      <c r="D139" s="301"/>
      <c r="E139" s="301"/>
      <c r="F139" s="301"/>
      <c r="G139" s="301"/>
      <c r="H139" s="301"/>
      <c r="I139" s="302" t="str">
        <f t="shared" si="13"/>
        <v/>
      </c>
    </row>
    <row r="140" ht="20.1" customHeight="1" spans="1:9">
      <c r="A140" s="304" t="s">
        <v>510</v>
      </c>
      <c r="B140" s="297">
        <f>SUM('[6]表二（新）'!C800)</f>
        <v>0</v>
      </c>
      <c r="C140" s="301"/>
      <c r="D140" s="301"/>
      <c r="E140" s="301"/>
      <c r="F140" s="301"/>
      <c r="G140" s="301"/>
      <c r="H140" s="301"/>
      <c r="I140" s="302" t="str">
        <f t="shared" si="13"/>
        <v/>
      </c>
    </row>
    <row r="141" ht="20.1" customHeight="1" spans="1:10">
      <c r="A141" s="304" t="s">
        <v>249</v>
      </c>
      <c r="B141" s="297">
        <f>SUM('[6]表二（新）'!C801)</f>
        <v>29959</v>
      </c>
      <c r="C141" s="297">
        <f t="shared" ref="C141:H141" si="14">SUM(C142:C151)</f>
        <v>23329</v>
      </c>
      <c r="D141" s="297">
        <f t="shared" si="14"/>
        <v>6630</v>
      </c>
      <c r="E141" s="297">
        <f t="shared" si="14"/>
        <v>0</v>
      </c>
      <c r="F141" s="297">
        <f t="shared" si="14"/>
        <v>0</v>
      </c>
      <c r="G141" s="297">
        <f t="shared" si="14"/>
        <v>0</v>
      </c>
      <c r="H141" s="297">
        <f t="shared" si="14"/>
        <v>0</v>
      </c>
      <c r="I141" s="302" t="str">
        <f t="shared" si="13"/>
        <v/>
      </c>
      <c r="J141" s="303" t="str">
        <f>IF(D141=[6]表三!C69,"","表三专项转移支付收入不等于表四专项安排数")</f>
        <v/>
      </c>
    </row>
    <row r="142" ht="20.1" customHeight="1" spans="1:9">
      <c r="A142" s="304" t="s">
        <v>250</v>
      </c>
      <c r="B142" s="297">
        <f>SUM('[6]表二（新）'!C802)</f>
        <v>6929</v>
      </c>
      <c r="C142" s="301">
        <v>3787</v>
      </c>
      <c r="D142" s="301">
        <v>3142</v>
      </c>
      <c r="E142" s="301"/>
      <c r="F142" s="301"/>
      <c r="G142" s="301"/>
      <c r="H142" s="301"/>
      <c r="I142" s="302" t="str">
        <f t="shared" si="13"/>
        <v/>
      </c>
    </row>
    <row r="143" ht="20.1" customHeight="1" spans="1:9">
      <c r="A143" s="304" t="s">
        <v>511</v>
      </c>
      <c r="B143" s="297">
        <f>SUM('[6]表二（新）'!C827)</f>
        <v>445</v>
      </c>
      <c r="C143" s="301">
        <v>445</v>
      </c>
      <c r="D143" s="301"/>
      <c r="E143" s="301"/>
      <c r="F143" s="301"/>
      <c r="G143" s="301"/>
      <c r="H143" s="301"/>
      <c r="I143" s="302" t="str">
        <f t="shared" si="13"/>
        <v/>
      </c>
    </row>
    <row r="144" ht="20.1" customHeight="1" spans="1:9">
      <c r="A144" s="304" t="s">
        <v>259</v>
      </c>
      <c r="B144" s="297">
        <f>SUM('[6]表二（新）'!C852)</f>
        <v>1215</v>
      </c>
      <c r="C144" s="301">
        <v>1215</v>
      </c>
      <c r="D144" s="301"/>
      <c r="E144" s="301"/>
      <c r="F144" s="301"/>
      <c r="G144" s="301"/>
      <c r="H144" s="301"/>
      <c r="I144" s="302" t="str">
        <f t="shared" si="13"/>
        <v/>
      </c>
    </row>
    <row r="145" ht="20.1" customHeight="1" spans="1:9">
      <c r="A145" s="304" t="s">
        <v>512</v>
      </c>
      <c r="B145" s="297">
        <f>SUM('[6]表二（新）'!C878)</f>
        <v>0</v>
      </c>
      <c r="C145" s="301"/>
      <c r="D145" s="301"/>
      <c r="E145" s="301"/>
      <c r="F145" s="301"/>
      <c r="G145" s="301"/>
      <c r="H145" s="301"/>
      <c r="I145" s="302" t="str">
        <f t="shared" si="13"/>
        <v/>
      </c>
    </row>
    <row r="146" ht="20.1" customHeight="1" spans="1:9">
      <c r="A146" s="304" t="s">
        <v>264</v>
      </c>
      <c r="B146" s="297">
        <f>SUM('[6]表二（新）'!C889)</f>
        <v>19019</v>
      </c>
      <c r="C146" s="301">
        <v>16549</v>
      </c>
      <c r="D146" s="301">
        <v>2470</v>
      </c>
      <c r="E146" s="301"/>
      <c r="F146" s="301"/>
      <c r="G146" s="301"/>
      <c r="H146" s="301"/>
      <c r="I146" s="302" t="str">
        <f t="shared" si="13"/>
        <v/>
      </c>
    </row>
    <row r="147" ht="20.1" customHeight="1" spans="1:9">
      <c r="A147" s="304" t="s">
        <v>270</v>
      </c>
      <c r="B147" s="307">
        <f>SUM('[6]表二（新）'!C900)</f>
        <v>117</v>
      </c>
      <c r="C147" s="301">
        <v>117</v>
      </c>
      <c r="D147" s="301"/>
      <c r="E147" s="301"/>
      <c r="F147" s="301"/>
      <c r="G147" s="301"/>
      <c r="H147" s="301"/>
      <c r="I147" s="302" t="str">
        <f t="shared" si="13"/>
        <v/>
      </c>
    </row>
    <row r="148" ht="20.1" customHeight="1" spans="1:9">
      <c r="A148" s="304" t="s">
        <v>513</v>
      </c>
      <c r="B148" s="297">
        <f>SUM('[6]表二（新）'!C906)</f>
        <v>0</v>
      </c>
      <c r="C148" s="301"/>
      <c r="D148" s="301"/>
      <c r="E148" s="301"/>
      <c r="F148" s="301"/>
      <c r="G148" s="301"/>
      <c r="H148" s="301"/>
      <c r="I148" s="302" t="str">
        <f t="shared" si="13"/>
        <v/>
      </c>
    </row>
    <row r="149" ht="20.1" customHeight="1" spans="1:9">
      <c r="A149" s="304" t="s">
        <v>273</v>
      </c>
      <c r="B149" s="297">
        <f>SUM('[6]表二（新）'!C913)</f>
        <v>1734</v>
      </c>
      <c r="C149" s="301">
        <v>716</v>
      </c>
      <c r="D149" s="301">
        <v>1018</v>
      </c>
      <c r="E149" s="301"/>
      <c r="F149" s="301"/>
      <c r="G149" s="301"/>
      <c r="H149" s="301"/>
      <c r="I149" s="302" t="str">
        <f t="shared" si="13"/>
        <v/>
      </c>
    </row>
    <row r="150" ht="20.1" customHeight="1" spans="1:9">
      <c r="A150" s="304" t="s">
        <v>514</v>
      </c>
      <c r="B150" s="297">
        <f>SUM('[6]表二（新）'!C920)</f>
        <v>0</v>
      </c>
      <c r="C150" s="301"/>
      <c r="D150" s="301"/>
      <c r="E150" s="301"/>
      <c r="F150" s="301"/>
      <c r="G150" s="301"/>
      <c r="H150" s="301"/>
      <c r="I150" s="302" t="str">
        <f t="shared" si="13"/>
        <v/>
      </c>
    </row>
    <row r="151" ht="20.1" customHeight="1" spans="1:9">
      <c r="A151" s="304" t="s">
        <v>275</v>
      </c>
      <c r="B151" s="297">
        <f>SUM('[6]表二（新）'!C923)</f>
        <v>500</v>
      </c>
      <c r="C151" s="301">
        <v>500</v>
      </c>
      <c r="D151" s="301"/>
      <c r="E151" s="301"/>
      <c r="F151" s="301"/>
      <c r="G151" s="301"/>
      <c r="H151" s="301"/>
      <c r="I151" s="302" t="str">
        <f t="shared" si="13"/>
        <v/>
      </c>
    </row>
    <row r="152" ht="20.1" customHeight="1" spans="1:10">
      <c r="A152" s="304" t="s">
        <v>277</v>
      </c>
      <c r="B152" s="297">
        <f>SUM('[6]表二（新）'!C926)</f>
        <v>5209</v>
      </c>
      <c r="C152" s="297">
        <f t="shared" ref="C152:H152" si="15">SUM(C153:C159)</f>
        <v>2845</v>
      </c>
      <c r="D152" s="297">
        <f t="shared" si="15"/>
        <v>2364</v>
      </c>
      <c r="E152" s="297">
        <f t="shared" si="15"/>
        <v>0</v>
      </c>
      <c r="F152" s="297">
        <f t="shared" si="15"/>
        <v>0</v>
      </c>
      <c r="G152" s="297">
        <f t="shared" si="15"/>
        <v>0</v>
      </c>
      <c r="H152" s="297">
        <f t="shared" si="15"/>
        <v>0</v>
      </c>
      <c r="I152" s="302" t="str">
        <f t="shared" si="13"/>
        <v/>
      </c>
      <c r="J152" s="303" t="str">
        <f>IF(D152=[6]表三!C70,"","表三专项转移支付收入不等于表四专项安排数")</f>
        <v/>
      </c>
    </row>
    <row r="153" ht="20.1" customHeight="1" spans="1:9">
      <c r="A153" s="304" t="s">
        <v>279</v>
      </c>
      <c r="B153" s="297">
        <f>SUM('[6]表二（新）'!C927)</f>
        <v>4672</v>
      </c>
      <c r="C153" s="301">
        <v>2658</v>
      </c>
      <c r="D153" s="301">
        <v>2014</v>
      </c>
      <c r="E153" s="301"/>
      <c r="F153" s="301"/>
      <c r="G153" s="301"/>
      <c r="H153" s="301"/>
      <c r="I153" s="302" t="str">
        <f t="shared" si="13"/>
        <v/>
      </c>
    </row>
    <row r="154" ht="20.1" customHeight="1" spans="1:9">
      <c r="A154" s="304" t="s">
        <v>515</v>
      </c>
      <c r="B154" s="297">
        <f>SUM('[6]表二（新）'!C950)</f>
        <v>0</v>
      </c>
      <c r="C154" s="301"/>
      <c r="D154" s="301"/>
      <c r="E154" s="301"/>
      <c r="F154" s="301"/>
      <c r="G154" s="301"/>
      <c r="H154" s="301"/>
      <c r="I154" s="302" t="str">
        <f t="shared" si="13"/>
        <v/>
      </c>
    </row>
    <row r="155" ht="20.1" customHeight="1" spans="1:9">
      <c r="A155" s="304" t="s">
        <v>516</v>
      </c>
      <c r="B155" s="297">
        <f>SUM('[6]表二（新）'!C960)</f>
        <v>0</v>
      </c>
      <c r="C155" s="301"/>
      <c r="D155" s="301"/>
      <c r="E155" s="301"/>
      <c r="F155" s="301"/>
      <c r="G155" s="301"/>
      <c r="H155" s="301"/>
      <c r="I155" s="302" t="str">
        <f t="shared" si="13"/>
        <v/>
      </c>
    </row>
    <row r="156" ht="20.1" customHeight="1" spans="1:9">
      <c r="A156" s="304" t="s">
        <v>284</v>
      </c>
      <c r="B156" s="297">
        <f>SUM('[6]表二（新）'!C970)</f>
        <v>187</v>
      </c>
      <c r="C156" s="301">
        <v>187</v>
      </c>
      <c r="D156" s="301"/>
      <c r="E156" s="301"/>
      <c r="F156" s="301"/>
      <c r="G156" s="301"/>
      <c r="H156" s="301"/>
      <c r="I156" s="302" t="str">
        <f t="shared" si="13"/>
        <v/>
      </c>
    </row>
    <row r="157" ht="20.1" customHeight="1" spans="1:9">
      <c r="A157" s="304" t="s">
        <v>517</v>
      </c>
      <c r="B157" s="297">
        <f>SUM('[6]表二（新）'!C975)</f>
        <v>0</v>
      </c>
      <c r="C157" s="301"/>
      <c r="D157" s="301"/>
      <c r="E157" s="301"/>
      <c r="F157" s="301"/>
      <c r="G157" s="301"/>
      <c r="H157" s="301"/>
      <c r="I157" s="302" t="str">
        <f t="shared" si="13"/>
        <v/>
      </c>
    </row>
    <row r="158" ht="20.1" customHeight="1" spans="1:9">
      <c r="A158" s="304" t="s">
        <v>286</v>
      </c>
      <c r="B158" s="297">
        <f>SUM('[6]表二（新）'!C982)</f>
        <v>350</v>
      </c>
      <c r="C158" s="301"/>
      <c r="D158" s="301">
        <v>350</v>
      </c>
      <c r="E158" s="301"/>
      <c r="F158" s="301"/>
      <c r="G158" s="301"/>
      <c r="H158" s="301"/>
      <c r="I158" s="302" t="str">
        <f t="shared" si="13"/>
        <v/>
      </c>
    </row>
    <row r="159" ht="20.1" customHeight="1" spans="1:9">
      <c r="A159" s="304" t="s">
        <v>518</v>
      </c>
      <c r="B159" s="297">
        <f>SUM('[6]表二（新）'!C987)</f>
        <v>0</v>
      </c>
      <c r="C159" s="301"/>
      <c r="D159" s="301"/>
      <c r="E159" s="301"/>
      <c r="F159" s="301"/>
      <c r="G159" s="301"/>
      <c r="H159" s="301"/>
      <c r="I159" s="302" t="str">
        <f t="shared" si="13"/>
        <v/>
      </c>
    </row>
    <row r="160" ht="20.1" customHeight="1" spans="1:10">
      <c r="A160" s="304" t="s">
        <v>519</v>
      </c>
      <c r="B160" s="297">
        <f>SUM('[6]表二（新）'!C990)</f>
        <v>0</v>
      </c>
      <c r="C160" s="297">
        <f t="shared" ref="C160:H160" si="16">SUM(C161:C167)</f>
        <v>0</v>
      </c>
      <c r="D160" s="297">
        <f t="shared" si="16"/>
        <v>0</v>
      </c>
      <c r="E160" s="297">
        <f t="shared" si="16"/>
        <v>0</v>
      </c>
      <c r="F160" s="297">
        <f t="shared" si="16"/>
        <v>0</v>
      </c>
      <c r="G160" s="297">
        <f t="shared" si="16"/>
        <v>0</v>
      </c>
      <c r="H160" s="297">
        <f t="shared" si="16"/>
        <v>0</v>
      </c>
      <c r="I160" s="302" t="str">
        <f t="shared" si="13"/>
        <v/>
      </c>
      <c r="J160" s="303" t="str">
        <f>IF(D160=[6]表三!C71,"","表三专项转移支付收入不等于表四专项安排数")</f>
        <v/>
      </c>
    </row>
    <row r="161" ht="20.1" customHeight="1" spans="1:9">
      <c r="A161" s="304" t="s">
        <v>520</v>
      </c>
      <c r="B161" s="297">
        <f>SUM('[6]表二（新）'!C991)</f>
        <v>0</v>
      </c>
      <c r="C161" s="301"/>
      <c r="D161" s="301"/>
      <c r="E161" s="301"/>
      <c r="F161" s="301"/>
      <c r="G161" s="301"/>
      <c r="H161" s="301"/>
      <c r="I161" s="302" t="str">
        <f t="shared" si="13"/>
        <v/>
      </c>
    </row>
    <row r="162" ht="20.1" customHeight="1" spans="1:9">
      <c r="A162" s="304" t="s">
        <v>521</v>
      </c>
      <c r="B162" s="297">
        <f>SUM('[6]表二（新）'!C1001)</f>
        <v>0</v>
      </c>
      <c r="C162" s="301"/>
      <c r="D162" s="301"/>
      <c r="E162" s="301"/>
      <c r="F162" s="301"/>
      <c r="G162" s="301"/>
      <c r="H162" s="301"/>
      <c r="I162" s="302" t="str">
        <f t="shared" si="13"/>
        <v/>
      </c>
    </row>
    <row r="163" ht="20.1" customHeight="1" spans="1:9">
      <c r="A163" s="304" t="s">
        <v>522</v>
      </c>
      <c r="B163" s="297">
        <f>SUM('[6]表二（新）'!C1017)</f>
        <v>0</v>
      </c>
      <c r="C163" s="301"/>
      <c r="D163" s="301"/>
      <c r="E163" s="301"/>
      <c r="F163" s="301"/>
      <c r="G163" s="301"/>
      <c r="H163" s="301"/>
      <c r="I163" s="302" t="str">
        <f t="shared" si="13"/>
        <v/>
      </c>
    </row>
    <row r="164" ht="20.1" customHeight="1" spans="1:9">
      <c r="A164" s="304" t="s">
        <v>523</v>
      </c>
      <c r="B164" s="297">
        <f>SUM('[6]表二（新）'!C1022)</f>
        <v>0</v>
      </c>
      <c r="C164" s="301"/>
      <c r="D164" s="301"/>
      <c r="E164" s="301"/>
      <c r="F164" s="301"/>
      <c r="G164" s="301"/>
      <c r="H164" s="301"/>
      <c r="I164" s="302" t="str">
        <f t="shared" si="13"/>
        <v/>
      </c>
    </row>
    <row r="165" ht="20.1" customHeight="1" spans="1:9">
      <c r="A165" s="304" t="s">
        <v>524</v>
      </c>
      <c r="B165" s="297">
        <f>SUM('[6]表二（新）'!C1036)</f>
        <v>0</v>
      </c>
      <c r="C165" s="301"/>
      <c r="D165" s="301"/>
      <c r="E165" s="301"/>
      <c r="F165" s="301"/>
      <c r="G165" s="301"/>
      <c r="H165" s="301"/>
      <c r="I165" s="302" t="str">
        <f t="shared" si="13"/>
        <v/>
      </c>
    </row>
    <row r="166" ht="20.1" customHeight="1" spans="1:9">
      <c r="A166" s="304" t="s">
        <v>525</v>
      </c>
      <c r="B166" s="297">
        <f>SUM('[6]表二（新）'!C1043)</f>
        <v>0</v>
      </c>
      <c r="C166" s="301"/>
      <c r="D166" s="301"/>
      <c r="E166" s="301"/>
      <c r="F166" s="301"/>
      <c r="G166" s="301"/>
      <c r="H166" s="301"/>
      <c r="I166" s="302" t="str">
        <f t="shared" si="13"/>
        <v/>
      </c>
    </row>
    <row r="167" ht="20.1" customHeight="1" spans="1:9">
      <c r="A167" s="304" t="s">
        <v>526</v>
      </c>
      <c r="B167" s="297">
        <f>SUM('[6]表二（新）'!C1050)</f>
        <v>0</v>
      </c>
      <c r="C167" s="301"/>
      <c r="D167" s="301"/>
      <c r="E167" s="301"/>
      <c r="F167" s="301"/>
      <c r="G167" s="301"/>
      <c r="H167" s="301"/>
      <c r="I167" s="302" t="str">
        <f t="shared" si="13"/>
        <v/>
      </c>
    </row>
    <row r="168" ht="20.1" customHeight="1" spans="1:10">
      <c r="A168" s="304" t="s">
        <v>288</v>
      </c>
      <c r="B168" s="297">
        <f>SUM('[6]表二（新）'!C1056)</f>
        <v>131</v>
      </c>
      <c r="C168" s="297">
        <f t="shared" ref="C168:H168" si="17">SUM(C169:C171)</f>
        <v>105</v>
      </c>
      <c r="D168" s="297">
        <f t="shared" si="17"/>
        <v>26</v>
      </c>
      <c r="E168" s="297">
        <f t="shared" si="17"/>
        <v>0</v>
      </c>
      <c r="F168" s="297">
        <f t="shared" si="17"/>
        <v>0</v>
      </c>
      <c r="G168" s="297">
        <f t="shared" si="17"/>
        <v>0</v>
      </c>
      <c r="H168" s="297">
        <f t="shared" si="17"/>
        <v>0</v>
      </c>
      <c r="I168" s="302" t="str">
        <f t="shared" si="13"/>
        <v/>
      </c>
      <c r="J168" s="303" t="str">
        <f>IF(D168=[6]表三!C72,"","表三专项转移支付收入不等于表四专项安排数")</f>
        <v/>
      </c>
    </row>
    <row r="169" ht="20.1" customHeight="1" spans="1:9">
      <c r="A169" s="304" t="s">
        <v>289</v>
      </c>
      <c r="B169" s="297">
        <f>SUM('[6]表二（新）'!C1057)</f>
        <v>105</v>
      </c>
      <c r="C169" s="301">
        <v>105</v>
      </c>
      <c r="D169" s="301"/>
      <c r="E169" s="301"/>
      <c r="F169" s="301"/>
      <c r="G169" s="301"/>
      <c r="H169" s="301"/>
      <c r="I169" s="302" t="str">
        <f t="shared" si="13"/>
        <v/>
      </c>
    </row>
    <row r="170" ht="20.1" customHeight="1" spans="1:9">
      <c r="A170" s="304" t="s">
        <v>527</v>
      </c>
      <c r="B170" s="297">
        <f>SUM('[6]表二（新）'!C1067)</f>
        <v>0</v>
      </c>
      <c r="C170" s="301"/>
      <c r="D170" s="301"/>
      <c r="E170" s="301"/>
      <c r="F170" s="301"/>
      <c r="G170" s="301"/>
      <c r="H170" s="301"/>
      <c r="I170" s="302" t="str">
        <f t="shared" si="13"/>
        <v/>
      </c>
    </row>
    <row r="171" ht="20.1" customHeight="1" spans="1:9">
      <c r="A171" s="304" t="s">
        <v>291</v>
      </c>
      <c r="B171" s="297">
        <f>SUM('[6]表二（新）'!C1073)</f>
        <v>26</v>
      </c>
      <c r="C171" s="301"/>
      <c r="D171" s="301">
        <v>26</v>
      </c>
      <c r="E171" s="301"/>
      <c r="F171" s="301"/>
      <c r="G171" s="301"/>
      <c r="H171" s="301"/>
      <c r="I171" s="302" t="str">
        <f t="shared" si="13"/>
        <v/>
      </c>
    </row>
    <row r="172" ht="20.1" customHeight="1" spans="1:10">
      <c r="A172" s="304" t="s">
        <v>528</v>
      </c>
      <c r="B172" s="297">
        <f>SUM('[6]表二（新）'!C1076)</f>
        <v>0</v>
      </c>
      <c r="C172" s="297">
        <f t="shared" ref="C172:H172" si="18">SUM(C173:C175)</f>
        <v>0</v>
      </c>
      <c r="D172" s="297">
        <f t="shared" si="18"/>
        <v>0</v>
      </c>
      <c r="E172" s="297">
        <f t="shared" si="18"/>
        <v>0</v>
      </c>
      <c r="F172" s="297">
        <f t="shared" si="18"/>
        <v>0</v>
      </c>
      <c r="G172" s="297">
        <f t="shared" si="18"/>
        <v>0</v>
      </c>
      <c r="H172" s="297">
        <f t="shared" si="18"/>
        <v>0</v>
      </c>
      <c r="I172" s="302" t="str">
        <f t="shared" si="13"/>
        <v/>
      </c>
      <c r="J172" s="303" t="str">
        <f>IF(D172=[6]表三!C73,"","表三专项转移支付收入不等于表四专项安排数")</f>
        <v/>
      </c>
    </row>
    <row r="173" ht="20.1" customHeight="1" spans="1:9">
      <c r="A173" s="304" t="s">
        <v>529</v>
      </c>
      <c r="B173" s="297">
        <f>SUM('[6]表二（新）'!C1077)</f>
        <v>0</v>
      </c>
      <c r="C173" s="301"/>
      <c r="D173" s="301"/>
      <c r="E173" s="301"/>
      <c r="F173" s="301"/>
      <c r="G173" s="301"/>
      <c r="H173" s="301"/>
      <c r="I173" s="302" t="str">
        <f t="shared" si="13"/>
        <v/>
      </c>
    </row>
    <row r="174" ht="20.1" customHeight="1" spans="1:9">
      <c r="A174" s="304" t="s">
        <v>530</v>
      </c>
      <c r="B174" s="297">
        <f>SUM('[6]表二（新）'!C1084)</f>
        <v>0</v>
      </c>
      <c r="C174" s="301"/>
      <c r="D174" s="301"/>
      <c r="E174" s="301"/>
      <c r="F174" s="301"/>
      <c r="G174" s="301"/>
      <c r="H174" s="301"/>
      <c r="I174" s="302" t="str">
        <f t="shared" si="13"/>
        <v/>
      </c>
    </row>
    <row r="175" ht="20.1" customHeight="1" spans="1:9">
      <c r="A175" s="304" t="s">
        <v>531</v>
      </c>
      <c r="B175" s="297">
        <f>SUM('[6]表二（新）'!C1090)</f>
        <v>0</v>
      </c>
      <c r="C175" s="301"/>
      <c r="D175" s="301"/>
      <c r="E175" s="301"/>
      <c r="F175" s="301"/>
      <c r="G175" s="301"/>
      <c r="H175" s="301"/>
      <c r="I175" s="302" t="str">
        <f t="shared" si="13"/>
        <v/>
      </c>
    </row>
    <row r="176" ht="20.1" customHeight="1" spans="1:10">
      <c r="A176" s="304" t="s">
        <v>532</v>
      </c>
      <c r="B176" s="297">
        <f>SUM('[6]表二（新）'!C1091)</f>
        <v>0</v>
      </c>
      <c r="C176" s="297">
        <f t="shared" ref="C176:H176" si="19">SUM(C177:C185)</f>
        <v>0</v>
      </c>
      <c r="D176" s="297">
        <f t="shared" si="19"/>
        <v>0</v>
      </c>
      <c r="E176" s="297">
        <f t="shared" si="19"/>
        <v>0</v>
      </c>
      <c r="F176" s="297">
        <f t="shared" si="19"/>
        <v>0</v>
      </c>
      <c r="G176" s="297">
        <f t="shared" si="19"/>
        <v>0</v>
      </c>
      <c r="H176" s="297">
        <f t="shared" si="19"/>
        <v>0</v>
      </c>
      <c r="I176" s="302" t="str">
        <f t="shared" si="13"/>
        <v/>
      </c>
      <c r="J176" s="269" t="str">
        <f>IF(D176=[6]表三!C190,"","表三专项转移支付收入不等于表四专项安排数")</f>
        <v/>
      </c>
    </row>
    <row r="177" ht="20.1" customHeight="1" spans="1:9">
      <c r="A177" s="304" t="s">
        <v>399</v>
      </c>
      <c r="B177" s="297">
        <f>SUM('[6]表二（新）'!C1092)</f>
        <v>0</v>
      </c>
      <c r="C177" s="301"/>
      <c r="D177" s="301"/>
      <c r="E177" s="301"/>
      <c r="F177" s="301"/>
      <c r="G177" s="301"/>
      <c r="H177" s="301"/>
      <c r="I177" s="302" t="str">
        <f t="shared" si="13"/>
        <v/>
      </c>
    </row>
    <row r="178" ht="20.1" customHeight="1" spans="1:9">
      <c r="A178" s="304" t="s">
        <v>403</v>
      </c>
      <c r="B178" s="297">
        <f>SUM('[6]表二（新）'!C1093)</f>
        <v>0</v>
      </c>
      <c r="C178" s="301"/>
      <c r="D178" s="301"/>
      <c r="E178" s="301"/>
      <c r="F178" s="301"/>
      <c r="G178" s="301"/>
      <c r="H178" s="301"/>
      <c r="I178" s="302" t="str">
        <f t="shared" si="13"/>
        <v/>
      </c>
    </row>
    <row r="179" ht="20.1" customHeight="1" spans="1:9">
      <c r="A179" s="304" t="s">
        <v>533</v>
      </c>
      <c r="B179" s="297">
        <f>SUM('[6]表二（新）'!C1094)</f>
        <v>0</v>
      </c>
      <c r="C179" s="301"/>
      <c r="D179" s="301"/>
      <c r="E179" s="301"/>
      <c r="F179" s="301"/>
      <c r="G179" s="301"/>
      <c r="H179" s="301"/>
      <c r="I179" s="302" t="str">
        <f t="shared" si="13"/>
        <v/>
      </c>
    </row>
    <row r="180" ht="20.1" customHeight="1" spans="1:9">
      <c r="A180" s="304" t="s">
        <v>534</v>
      </c>
      <c r="B180" s="297">
        <f>SUM('[6]表二（新）'!C1095)</f>
        <v>0</v>
      </c>
      <c r="C180" s="301"/>
      <c r="D180" s="301"/>
      <c r="E180" s="301"/>
      <c r="F180" s="301"/>
      <c r="G180" s="301"/>
      <c r="H180" s="301"/>
      <c r="I180" s="302" t="str">
        <f t="shared" si="13"/>
        <v/>
      </c>
    </row>
    <row r="181" ht="20.1" customHeight="1" spans="1:9">
      <c r="A181" s="304" t="s">
        <v>408</v>
      </c>
      <c r="B181" s="297">
        <f>SUM('[6]表二（新）'!C1096)</f>
        <v>0</v>
      </c>
      <c r="C181" s="301"/>
      <c r="D181" s="301"/>
      <c r="E181" s="301"/>
      <c r="F181" s="301"/>
      <c r="G181" s="301"/>
      <c r="H181" s="301"/>
      <c r="I181" s="302" t="str">
        <f t="shared" si="13"/>
        <v/>
      </c>
    </row>
    <row r="182" ht="20.1" customHeight="1" spans="1:9">
      <c r="A182" s="304" t="s">
        <v>250</v>
      </c>
      <c r="B182" s="297">
        <f>SUM('[6]表二（新）'!C1097)</f>
        <v>0</v>
      </c>
      <c r="C182" s="301"/>
      <c r="D182" s="301"/>
      <c r="E182" s="301"/>
      <c r="F182" s="301"/>
      <c r="G182" s="301"/>
      <c r="H182" s="301"/>
      <c r="I182" s="302" t="str">
        <f t="shared" si="13"/>
        <v/>
      </c>
    </row>
    <row r="183" ht="20.1" customHeight="1" spans="1:9">
      <c r="A183" s="304" t="s">
        <v>411</v>
      </c>
      <c r="B183" s="297">
        <f>SUM('[6]表二（新）'!C1098)</f>
        <v>0</v>
      </c>
      <c r="C183" s="301"/>
      <c r="D183" s="301"/>
      <c r="E183" s="301"/>
      <c r="F183" s="301"/>
      <c r="G183" s="301"/>
      <c r="H183" s="301"/>
      <c r="I183" s="302" t="str">
        <f t="shared" si="13"/>
        <v/>
      </c>
    </row>
    <row r="184" ht="20.1" customHeight="1" spans="1:9">
      <c r="A184" s="304" t="s">
        <v>416</v>
      </c>
      <c r="B184" s="297">
        <f>SUM('[6]表二（新）'!C1099)</f>
        <v>0</v>
      </c>
      <c r="C184" s="301"/>
      <c r="D184" s="301"/>
      <c r="E184" s="301"/>
      <c r="F184" s="301"/>
      <c r="G184" s="301"/>
      <c r="H184" s="301"/>
      <c r="I184" s="302" t="str">
        <f t="shared" si="13"/>
        <v/>
      </c>
    </row>
    <row r="185" ht="20.1" customHeight="1" spans="1:9">
      <c r="A185" s="304" t="s">
        <v>535</v>
      </c>
      <c r="B185" s="297">
        <f>SUM('[6]表二（新）'!C1100)</f>
        <v>0</v>
      </c>
      <c r="C185" s="301"/>
      <c r="D185" s="301"/>
      <c r="E185" s="301"/>
      <c r="F185" s="301"/>
      <c r="G185" s="301"/>
      <c r="H185" s="301"/>
      <c r="I185" s="302" t="str">
        <f t="shared" si="13"/>
        <v/>
      </c>
    </row>
    <row r="186" ht="20.1" customHeight="1" spans="1:10">
      <c r="A186" s="304" t="s">
        <v>536</v>
      </c>
      <c r="B186" s="297">
        <f>SUM('[6]表二（新）'!C1101)</f>
        <v>922</v>
      </c>
      <c r="C186" s="297">
        <f t="shared" ref="C186:H186" si="20">SUM(C187:C191)</f>
        <v>922</v>
      </c>
      <c r="D186" s="297">
        <f t="shared" si="20"/>
        <v>0</v>
      </c>
      <c r="E186" s="297">
        <f t="shared" si="20"/>
        <v>0</v>
      </c>
      <c r="F186" s="297">
        <f t="shared" si="20"/>
        <v>0</v>
      </c>
      <c r="G186" s="297">
        <f t="shared" si="20"/>
        <v>0</v>
      </c>
      <c r="H186" s="297">
        <f t="shared" si="20"/>
        <v>0</v>
      </c>
      <c r="I186" s="302" t="str">
        <f t="shared" si="13"/>
        <v/>
      </c>
      <c r="J186" s="303" t="str">
        <f>IF(D186=[6]表三!C74,"","表三专项转移支付收入不等于表四专项安排数")</f>
        <v/>
      </c>
    </row>
    <row r="187" ht="20.1" customHeight="1" spans="1:9">
      <c r="A187" s="304" t="s">
        <v>537</v>
      </c>
      <c r="B187" s="297">
        <f>SUM('[6]表二（新）'!C1102)</f>
        <v>829</v>
      </c>
      <c r="C187" s="301">
        <v>829</v>
      </c>
      <c r="D187" s="301"/>
      <c r="E187" s="301"/>
      <c r="F187" s="301"/>
      <c r="G187" s="301"/>
      <c r="H187" s="301"/>
      <c r="I187" s="302" t="str">
        <f t="shared" si="13"/>
        <v/>
      </c>
    </row>
    <row r="188" ht="20.1" customHeight="1" spans="1:9">
      <c r="A188" s="304" t="s">
        <v>538</v>
      </c>
      <c r="B188" s="297">
        <f>SUM('[6]表二（新）'!C1121)</f>
        <v>0</v>
      </c>
      <c r="C188" s="301"/>
      <c r="D188" s="301"/>
      <c r="E188" s="301"/>
      <c r="F188" s="301"/>
      <c r="G188" s="301"/>
      <c r="H188" s="301"/>
      <c r="I188" s="302" t="str">
        <f t="shared" si="13"/>
        <v/>
      </c>
    </row>
    <row r="189" ht="20.1" customHeight="1" spans="1:9">
      <c r="A189" s="304" t="s">
        <v>539</v>
      </c>
      <c r="B189" s="297">
        <f>SUM('[6]表二（新）'!C1140)</f>
        <v>0</v>
      </c>
      <c r="C189" s="301"/>
      <c r="D189" s="301"/>
      <c r="E189" s="301"/>
      <c r="F189" s="301"/>
      <c r="G189" s="301"/>
      <c r="H189" s="301"/>
      <c r="I189" s="302" t="str">
        <f t="shared" si="13"/>
        <v/>
      </c>
    </row>
    <row r="190" ht="20.1" customHeight="1" spans="1:9">
      <c r="A190" s="304" t="s">
        <v>296</v>
      </c>
      <c r="B190" s="297">
        <f>SUM('[6]表二（新）'!C1149)</f>
        <v>93</v>
      </c>
      <c r="C190" s="301">
        <v>93</v>
      </c>
      <c r="D190" s="301"/>
      <c r="E190" s="301"/>
      <c r="F190" s="301"/>
      <c r="G190" s="301"/>
      <c r="H190" s="301"/>
      <c r="I190" s="302" t="str">
        <f t="shared" si="13"/>
        <v/>
      </c>
    </row>
    <row r="191" ht="20.1" customHeight="1" spans="1:9">
      <c r="A191" s="304" t="s">
        <v>540</v>
      </c>
      <c r="B191" s="297">
        <f>SUM('[6]表二（新）'!C1164)</f>
        <v>0</v>
      </c>
      <c r="C191" s="301"/>
      <c r="D191" s="301"/>
      <c r="E191" s="301"/>
      <c r="F191" s="301"/>
      <c r="G191" s="301"/>
      <c r="H191" s="301"/>
      <c r="I191" s="302" t="str">
        <f t="shared" si="13"/>
        <v/>
      </c>
    </row>
    <row r="192" ht="20.1" customHeight="1" spans="1:10">
      <c r="A192" s="304" t="s">
        <v>299</v>
      </c>
      <c r="B192" s="297">
        <f>SUM('[6]表二（新）'!C1165)</f>
        <v>10921</v>
      </c>
      <c r="C192" s="297">
        <f t="shared" ref="C192:H192" si="21">SUM(C193:C195)</f>
        <v>10921</v>
      </c>
      <c r="D192" s="297">
        <f t="shared" si="21"/>
        <v>0</v>
      </c>
      <c r="E192" s="297">
        <f t="shared" si="21"/>
        <v>0</v>
      </c>
      <c r="F192" s="297">
        <f t="shared" si="21"/>
        <v>0</v>
      </c>
      <c r="G192" s="297">
        <f t="shared" si="21"/>
        <v>0</v>
      </c>
      <c r="H192" s="297">
        <f t="shared" si="21"/>
        <v>0</v>
      </c>
      <c r="I192" s="302" t="str">
        <f t="shared" si="13"/>
        <v/>
      </c>
      <c r="J192" s="303" t="str">
        <f>IF(D192=[6]表三!C75,"","表三专项转移支付收入不等于表四专项安排数")</f>
        <v/>
      </c>
    </row>
    <row r="193" ht="20.1" customHeight="1" spans="1:9">
      <c r="A193" s="304" t="s">
        <v>300</v>
      </c>
      <c r="B193" s="297">
        <f>SUM('[6]表二（新）'!C1166)</f>
        <v>2514</v>
      </c>
      <c r="C193" s="301">
        <v>2514</v>
      </c>
      <c r="D193" s="301"/>
      <c r="E193" s="301"/>
      <c r="F193" s="301"/>
      <c r="G193" s="301"/>
      <c r="H193" s="301"/>
      <c r="I193" s="302" t="str">
        <f t="shared" si="13"/>
        <v/>
      </c>
    </row>
    <row r="194" ht="20.1" customHeight="1" spans="1:9">
      <c r="A194" s="304" t="s">
        <v>305</v>
      </c>
      <c r="B194" s="297">
        <f>SUM('[6]表二（新）'!C1175)</f>
        <v>8107</v>
      </c>
      <c r="C194" s="301">
        <v>8107</v>
      </c>
      <c r="D194" s="301"/>
      <c r="E194" s="301"/>
      <c r="F194" s="301"/>
      <c r="G194" s="301"/>
      <c r="H194" s="301"/>
      <c r="I194" s="302" t="str">
        <f t="shared" si="13"/>
        <v/>
      </c>
    </row>
    <row r="195" ht="20.1" customHeight="1" spans="1:9">
      <c r="A195" s="304" t="s">
        <v>307</v>
      </c>
      <c r="B195" s="307">
        <f>SUM('[6]表二（新）'!C1179)</f>
        <v>300</v>
      </c>
      <c r="C195" s="301">
        <v>300</v>
      </c>
      <c r="D195" s="301"/>
      <c r="E195" s="301"/>
      <c r="F195" s="301"/>
      <c r="G195" s="301"/>
      <c r="H195" s="301"/>
      <c r="I195" s="302" t="str">
        <f t="shared" si="13"/>
        <v/>
      </c>
    </row>
    <row r="196" ht="20.1" customHeight="1" spans="1:10">
      <c r="A196" s="304" t="s">
        <v>309</v>
      </c>
      <c r="B196" s="297">
        <f>SUM('[6]表二（新）'!C1183)</f>
        <v>216</v>
      </c>
      <c r="C196" s="297">
        <f t="shared" ref="C196:H196" si="22">SUM(C197:C201)</f>
        <v>216</v>
      </c>
      <c r="D196" s="297">
        <f t="shared" si="22"/>
        <v>0</v>
      </c>
      <c r="E196" s="297">
        <f t="shared" si="22"/>
        <v>0</v>
      </c>
      <c r="F196" s="297">
        <f t="shared" si="22"/>
        <v>0</v>
      </c>
      <c r="G196" s="297">
        <f t="shared" si="22"/>
        <v>0</v>
      </c>
      <c r="H196" s="297">
        <f t="shared" si="22"/>
        <v>0</v>
      </c>
      <c r="I196" s="302" t="str">
        <f t="shared" si="13"/>
        <v/>
      </c>
      <c r="J196" s="303" t="str">
        <f>IF(D196=[6]表三!C76,"","表三专项转移支付收入不等于表四专项安排数")</f>
        <v/>
      </c>
    </row>
    <row r="197" ht="20.1" customHeight="1" spans="1:9">
      <c r="A197" s="304" t="s">
        <v>310</v>
      </c>
      <c r="B197" s="297">
        <f>SUM('[6]表二（新）'!C1184)</f>
        <v>216</v>
      </c>
      <c r="C197" s="301">
        <v>216</v>
      </c>
      <c r="D197" s="301"/>
      <c r="E197" s="301"/>
      <c r="F197" s="301"/>
      <c r="G197" s="301"/>
      <c r="H197" s="301"/>
      <c r="I197" s="302" t="str">
        <f t="shared" si="13"/>
        <v/>
      </c>
    </row>
    <row r="198" ht="20.1" customHeight="1" spans="1:9">
      <c r="A198" s="304" t="s">
        <v>541</v>
      </c>
      <c r="B198" s="297">
        <f>SUM('[6]表二（新）'!C1199)</f>
        <v>0</v>
      </c>
      <c r="C198" s="301"/>
      <c r="D198" s="301"/>
      <c r="E198" s="301"/>
      <c r="F198" s="301"/>
      <c r="G198" s="301"/>
      <c r="H198" s="301"/>
      <c r="I198" s="302" t="str">
        <f t="shared" si="13"/>
        <v/>
      </c>
    </row>
    <row r="199" ht="20.1" customHeight="1" spans="1:9">
      <c r="A199" s="304" t="s">
        <v>542</v>
      </c>
      <c r="B199" s="297">
        <f>SUM('[6]表二（新）'!C1213)</f>
        <v>0</v>
      </c>
      <c r="C199" s="301"/>
      <c r="D199" s="301"/>
      <c r="E199" s="301"/>
      <c r="F199" s="301"/>
      <c r="G199" s="301"/>
      <c r="H199" s="301"/>
      <c r="I199" s="302" t="str">
        <f t="shared" ref="I199:I217" si="23">IF(B199=C199+D199+E199+F199+G199+H199,"","分项不等于合计数")</f>
        <v/>
      </c>
    </row>
    <row r="200" ht="20.1" customHeight="1" spans="1:9">
      <c r="A200" s="304" t="s">
        <v>543</v>
      </c>
      <c r="B200" s="297">
        <f>SUM('[6]表二（新）'!C1218)</f>
        <v>0</v>
      </c>
      <c r="C200" s="301"/>
      <c r="D200" s="301"/>
      <c r="E200" s="301"/>
      <c r="F200" s="301"/>
      <c r="G200" s="301"/>
      <c r="H200" s="301"/>
      <c r="I200" s="302" t="str">
        <f t="shared" si="23"/>
        <v/>
      </c>
    </row>
    <row r="201" ht="20.1" customHeight="1" spans="1:9">
      <c r="A201" s="304" t="s">
        <v>544</v>
      </c>
      <c r="B201" s="297">
        <f>SUM('[6]表二（新）'!C1224)</f>
        <v>0</v>
      </c>
      <c r="C201" s="301"/>
      <c r="D201" s="301"/>
      <c r="E201" s="301"/>
      <c r="F201" s="301"/>
      <c r="G201" s="301"/>
      <c r="H201" s="301"/>
      <c r="I201" s="302" t="str">
        <f t="shared" si="23"/>
        <v/>
      </c>
    </row>
    <row r="202" ht="20.1" customHeight="1" spans="1:10">
      <c r="A202" s="305" t="s">
        <v>312</v>
      </c>
      <c r="B202" s="297">
        <f>SUM('[6]表二（新）'!C1236)</f>
        <v>151</v>
      </c>
      <c r="C202" s="297">
        <f t="shared" ref="C202:H202" si="24">SUM(C203:C210)</f>
        <v>151</v>
      </c>
      <c r="D202" s="297">
        <f t="shared" si="24"/>
        <v>0</v>
      </c>
      <c r="E202" s="297">
        <f t="shared" si="24"/>
        <v>0</v>
      </c>
      <c r="F202" s="297">
        <f t="shared" si="24"/>
        <v>0</v>
      </c>
      <c r="G202" s="297">
        <f t="shared" si="24"/>
        <v>0</v>
      </c>
      <c r="H202" s="297">
        <f t="shared" si="24"/>
        <v>0</v>
      </c>
      <c r="I202" s="302" t="str">
        <f t="shared" si="23"/>
        <v/>
      </c>
      <c r="J202" s="269" t="str">
        <f>IF(D202=[6]表三!C216,"","表三专项转移支付收入不等于表四专项安排数")</f>
        <v/>
      </c>
    </row>
    <row r="203" ht="20.1" customHeight="1" spans="1:9">
      <c r="A203" s="305" t="s">
        <v>545</v>
      </c>
      <c r="B203" s="297">
        <f>SUM('[6]表二（新）'!C1237)</f>
        <v>151</v>
      </c>
      <c r="C203" s="301">
        <v>151</v>
      </c>
      <c r="D203" s="301"/>
      <c r="E203" s="301"/>
      <c r="F203" s="301"/>
      <c r="G203" s="301"/>
      <c r="H203" s="301"/>
      <c r="I203" s="302" t="str">
        <f t="shared" si="23"/>
        <v/>
      </c>
    </row>
    <row r="204" ht="20.1" customHeight="1" spans="1:9">
      <c r="A204" s="305" t="s">
        <v>546</v>
      </c>
      <c r="B204" s="297">
        <f>SUM('[6]表二（新）'!C1249)</f>
        <v>0</v>
      </c>
      <c r="C204" s="301"/>
      <c r="D204" s="301"/>
      <c r="E204" s="301"/>
      <c r="F204" s="301"/>
      <c r="G204" s="301"/>
      <c r="H204" s="301"/>
      <c r="I204" s="302" t="str">
        <f t="shared" si="23"/>
        <v/>
      </c>
    </row>
    <row r="205" ht="20.1" customHeight="1" spans="1:9">
      <c r="A205" s="305" t="s">
        <v>547</v>
      </c>
      <c r="B205" s="297">
        <f>SUM('[6]表二（新）'!C1255)</f>
        <v>0</v>
      </c>
      <c r="C205" s="301"/>
      <c r="D205" s="301"/>
      <c r="E205" s="301"/>
      <c r="F205" s="301"/>
      <c r="G205" s="301"/>
      <c r="H205" s="301"/>
      <c r="I205" s="302" t="str">
        <f t="shared" si="23"/>
        <v/>
      </c>
    </row>
    <row r="206" ht="20.1" customHeight="1" spans="1:9">
      <c r="A206" s="305" t="s">
        <v>548</v>
      </c>
      <c r="B206" s="297">
        <f>SUM('[6]表二（新）'!C1261)</f>
        <v>0</v>
      </c>
      <c r="C206" s="301"/>
      <c r="D206" s="301"/>
      <c r="E206" s="301"/>
      <c r="F206" s="301"/>
      <c r="G206" s="301"/>
      <c r="H206" s="301"/>
      <c r="I206" s="302" t="str">
        <f t="shared" si="23"/>
        <v/>
      </c>
    </row>
    <row r="207" ht="20.1" customHeight="1" spans="1:9">
      <c r="A207" s="305" t="s">
        <v>549</v>
      </c>
      <c r="B207" s="297">
        <f>SUM('[6]表二（新）'!C1269)</f>
        <v>0</v>
      </c>
      <c r="C207" s="301"/>
      <c r="D207" s="301"/>
      <c r="E207" s="301"/>
      <c r="F207" s="301"/>
      <c r="G207" s="301"/>
      <c r="H207" s="301"/>
      <c r="I207" s="302" t="str">
        <f t="shared" si="23"/>
        <v/>
      </c>
    </row>
    <row r="208" ht="20.1" customHeight="1" spans="1:9">
      <c r="A208" s="305" t="s">
        <v>550</v>
      </c>
      <c r="B208" s="297">
        <f>SUM('[6]表二（新）'!C1282)</f>
        <v>0</v>
      </c>
      <c r="C208" s="301"/>
      <c r="D208" s="301"/>
      <c r="E208" s="301"/>
      <c r="F208" s="301"/>
      <c r="G208" s="301"/>
      <c r="H208" s="301"/>
      <c r="I208" s="302" t="str">
        <f t="shared" si="23"/>
        <v/>
      </c>
    </row>
    <row r="209" ht="20.1" customHeight="1" spans="1:9">
      <c r="A209" s="305" t="s">
        <v>551</v>
      </c>
      <c r="B209" s="297">
        <f>SUM('[6]表二（新）'!C1286)</f>
        <v>0</v>
      </c>
      <c r="C209" s="301"/>
      <c r="D209" s="301"/>
      <c r="E209" s="301"/>
      <c r="F209" s="301"/>
      <c r="G209" s="301"/>
      <c r="H209" s="301"/>
      <c r="I209" s="302" t="str">
        <f t="shared" si="23"/>
        <v/>
      </c>
    </row>
    <row r="210" ht="20.1" customHeight="1" spans="1:9">
      <c r="A210" s="305" t="s">
        <v>552</v>
      </c>
      <c r="B210" s="297">
        <f>SUM('[6]表二（新）'!C1292)</f>
        <v>0</v>
      </c>
      <c r="C210" s="301"/>
      <c r="D210" s="301"/>
      <c r="E210" s="301"/>
      <c r="F210" s="301"/>
      <c r="G210" s="301"/>
      <c r="H210" s="301"/>
      <c r="I210" s="302" t="str">
        <f t="shared" si="23"/>
        <v/>
      </c>
    </row>
    <row r="211" ht="20.1" customHeight="1" spans="1:9">
      <c r="A211" s="304" t="s">
        <v>553</v>
      </c>
      <c r="B211" s="297">
        <f>SUM('[6]表二（新）'!C1293)</f>
        <v>4800</v>
      </c>
      <c r="C211" s="301">
        <v>4800</v>
      </c>
      <c r="D211" s="301"/>
      <c r="E211" s="301"/>
      <c r="F211" s="301"/>
      <c r="G211" s="301"/>
      <c r="H211" s="301"/>
      <c r="I211" s="302" t="str">
        <f t="shared" si="23"/>
        <v/>
      </c>
    </row>
    <row r="212" ht="20.1" customHeight="1" spans="1:9">
      <c r="A212" s="304" t="s">
        <v>554</v>
      </c>
      <c r="B212" s="297">
        <f>SUM('[6]表二（新）'!C1294)</f>
        <v>0</v>
      </c>
      <c r="C212" s="297">
        <f t="shared" ref="C212:H212" si="25">SUM(C213)</f>
        <v>0</v>
      </c>
      <c r="D212" s="297">
        <f t="shared" si="25"/>
        <v>0</v>
      </c>
      <c r="E212" s="297">
        <f t="shared" si="25"/>
        <v>0</v>
      </c>
      <c r="F212" s="297">
        <f t="shared" si="25"/>
        <v>0</v>
      </c>
      <c r="G212" s="297">
        <f t="shared" si="25"/>
        <v>0</v>
      </c>
      <c r="H212" s="297">
        <f t="shared" si="25"/>
        <v>0</v>
      </c>
      <c r="I212" s="302" t="str">
        <f t="shared" si="23"/>
        <v/>
      </c>
    </row>
    <row r="213" ht="20.1" customHeight="1" spans="1:9">
      <c r="A213" s="304" t="s">
        <v>555</v>
      </c>
      <c r="B213" s="297">
        <f>SUM('[6]表二（新）'!C1295)</f>
        <v>0</v>
      </c>
      <c r="C213" s="301"/>
      <c r="D213" s="301"/>
      <c r="E213" s="301"/>
      <c r="F213" s="301"/>
      <c r="G213" s="301"/>
      <c r="H213" s="301"/>
      <c r="I213" s="302" t="str">
        <f t="shared" si="23"/>
        <v/>
      </c>
    </row>
    <row r="214" ht="20.1" customHeight="1" spans="1:9">
      <c r="A214" s="304" t="s">
        <v>556</v>
      </c>
      <c r="B214" s="297">
        <f>SUM('[6]表二（新）'!C1300)</f>
        <v>0</v>
      </c>
      <c r="C214" s="301"/>
      <c r="D214" s="301"/>
      <c r="E214" s="301"/>
      <c r="F214" s="301"/>
      <c r="G214" s="301"/>
      <c r="H214" s="301"/>
      <c r="I214" s="302" t="str">
        <f t="shared" si="23"/>
        <v/>
      </c>
    </row>
    <row r="215" ht="20.1" customHeight="1" spans="1:10">
      <c r="A215" s="304" t="s">
        <v>557</v>
      </c>
      <c r="B215" s="297">
        <f>SUM('[6]表二（新）'!C1302)</f>
        <v>5893</v>
      </c>
      <c r="C215" s="297">
        <f t="shared" ref="C215:H215" si="26">SUM(C216:C217)</f>
        <v>5893</v>
      </c>
      <c r="D215" s="297">
        <f t="shared" si="26"/>
        <v>0</v>
      </c>
      <c r="E215" s="297">
        <f t="shared" si="26"/>
        <v>0</v>
      </c>
      <c r="F215" s="297">
        <f t="shared" si="26"/>
        <v>0</v>
      </c>
      <c r="G215" s="297">
        <f t="shared" si="26"/>
        <v>0</v>
      </c>
      <c r="H215" s="297">
        <f t="shared" si="26"/>
        <v>0</v>
      </c>
      <c r="I215" s="302" t="str">
        <f t="shared" si="23"/>
        <v/>
      </c>
      <c r="J215" s="303" t="str">
        <f>IF(D215=[6]表三!C77,"","表三专项转移支付收入不等于表四专项安排数")</f>
        <v/>
      </c>
    </row>
    <row r="216" ht="20.1" customHeight="1" spans="1:9">
      <c r="A216" s="304" t="s">
        <v>558</v>
      </c>
      <c r="B216" s="297">
        <f>SUM('[6]表二（新）'!C1303)</f>
        <v>4610</v>
      </c>
      <c r="C216" s="301">
        <v>4610</v>
      </c>
      <c r="D216" s="301"/>
      <c r="E216" s="301"/>
      <c r="F216" s="301"/>
      <c r="G216" s="301"/>
      <c r="H216" s="301"/>
      <c r="I216" s="302" t="str">
        <f t="shared" si="23"/>
        <v/>
      </c>
    </row>
    <row r="217" ht="20.1" customHeight="1" spans="1:9">
      <c r="A217" s="304" t="s">
        <v>535</v>
      </c>
      <c r="B217" s="297">
        <f>SUM('[6]表二（新）'!C1304)</f>
        <v>1283</v>
      </c>
      <c r="C217" s="301">
        <v>1283</v>
      </c>
      <c r="D217" s="301"/>
      <c r="E217" s="301"/>
      <c r="F217" s="301"/>
      <c r="G217" s="301"/>
      <c r="H217" s="301"/>
      <c r="I217" s="302" t="str">
        <f t="shared" si="23"/>
        <v/>
      </c>
    </row>
    <row r="218" ht="20.1" customHeight="1" spans="1:8">
      <c r="A218" s="304"/>
      <c r="B218" s="301"/>
      <c r="C218" s="301"/>
      <c r="D218" s="301"/>
      <c r="E218" s="301"/>
      <c r="F218" s="301"/>
      <c r="G218" s="301"/>
      <c r="H218" s="301"/>
    </row>
    <row r="219" ht="20.1" customHeight="1" spans="1:8">
      <c r="A219" s="304"/>
      <c r="B219" s="301"/>
      <c r="C219" s="301"/>
      <c r="D219" s="301"/>
      <c r="E219" s="301"/>
      <c r="F219" s="301"/>
      <c r="G219" s="301"/>
      <c r="H219" s="301"/>
    </row>
    <row r="220" ht="20.1" customHeight="1" spans="1:8">
      <c r="A220" s="304"/>
      <c r="B220" s="301"/>
      <c r="C220" s="301"/>
      <c r="D220" s="301"/>
      <c r="E220" s="301"/>
      <c r="F220" s="301"/>
      <c r="G220" s="301"/>
      <c r="H220" s="301"/>
    </row>
    <row r="221" ht="20.1" customHeight="1" spans="1:8">
      <c r="A221" s="304"/>
      <c r="B221" s="301"/>
      <c r="C221" s="301"/>
      <c r="D221" s="301"/>
      <c r="E221" s="301"/>
      <c r="F221" s="301"/>
      <c r="G221" s="301"/>
      <c r="H221" s="301"/>
    </row>
    <row r="222" ht="20.1" customHeight="1" spans="1:8">
      <c r="A222" s="301"/>
      <c r="B222" s="301"/>
      <c r="C222" s="301"/>
      <c r="D222" s="301"/>
      <c r="E222" s="301"/>
      <c r="F222" s="301"/>
      <c r="G222" s="301"/>
      <c r="H222" s="301"/>
    </row>
    <row r="223" ht="20.1" customHeight="1" spans="1:8">
      <c r="A223" s="301"/>
      <c r="B223" s="301"/>
      <c r="C223" s="301"/>
      <c r="D223" s="301"/>
      <c r="E223" s="301"/>
      <c r="F223" s="301"/>
      <c r="G223" s="301"/>
      <c r="H223" s="301"/>
    </row>
    <row r="224" ht="20.1" customHeight="1" spans="1:8">
      <c r="A224" s="301"/>
      <c r="B224" s="301"/>
      <c r="C224" s="301"/>
      <c r="D224" s="301"/>
      <c r="E224" s="301"/>
      <c r="F224" s="301"/>
      <c r="G224" s="301"/>
      <c r="H224" s="301"/>
    </row>
    <row r="225" ht="20.1" customHeight="1" spans="1:8">
      <c r="A225" s="301"/>
      <c r="B225" s="301"/>
      <c r="C225" s="301"/>
      <c r="D225" s="301"/>
      <c r="E225" s="301"/>
      <c r="F225" s="301"/>
      <c r="G225" s="301"/>
      <c r="H225" s="301"/>
    </row>
    <row r="226" s="289" customFormat="1" ht="20.1" customHeight="1" spans="1:10">
      <c r="A226" s="310" t="s">
        <v>319</v>
      </c>
      <c r="B226" s="297">
        <f>SUM('[6]表二（新）'!C1307)</f>
        <v>321406</v>
      </c>
      <c r="C226" s="278">
        <f t="shared" ref="C226:H226" si="27">SUM(C6,C34,C37,C40,C52,C63,C74,C81,C103,C118,C134,C141,C152,C160,C168,C172,C176,C186,C192,C196,C202,C211:C212,C214:C215)</f>
        <v>308885</v>
      </c>
      <c r="D226" s="278">
        <f t="shared" si="27"/>
        <v>12521</v>
      </c>
      <c r="E226" s="278">
        <f t="shared" si="27"/>
        <v>0</v>
      </c>
      <c r="F226" s="278">
        <f t="shared" si="27"/>
        <v>0</v>
      </c>
      <c r="G226" s="278">
        <f t="shared" si="27"/>
        <v>0</v>
      </c>
      <c r="H226" s="278">
        <f t="shared" si="27"/>
        <v>0</v>
      </c>
      <c r="I226" s="302" t="str">
        <f>IF(B226=C226+D226+E226+F226+G226+H226,"","分项不等于合计数")</f>
        <v/>
      </c>
      <c r="J226" s="303" t="str">
        <f>IF(D226=[6]表三!C57,"","表三专项转移支付收入不等于表四专项安排数")</f>
        <v/>
      </c>
    </row>
    <row r="228" spans="5:6">
      <c r="E228" s="311" t="str">
        <f>IF(E226=[6]表三!C80,"","表三上年结余收入不等于表四动用上年结余安排")</f>
        <v/>
      </c>
      <c r="F228" s="312" t="str">
        <f>IF(F226=[6]表三!C81,"","表三调入资金不等于表四调入资金安排数")</f>
        <v/>
      </c>
    </row>
    <row r="229" spans="6:6">
      <c r="F229" s="269" t="s">
        <v>559</v>
      </c>
    </row>
  </sheetData>
  <mergeCells count="9"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47244094488189" right="0.47244094488189" top="0.47244094488189" bottom="0.354330708661417" header="0.118110236220472" footer="0.118110236220472"/>
  <pageSetup paperSize="9" scale="8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1"/>
  <sheetViews>
    <sheetView showGridLines="0" showZeros="0" workbookViewId="0">
      <pane xSplit="1" ySplit="4" topLeftCell="B5" activePane="bottomRight" state="frozen"/>
      <selection/>
      <selection pane="topRight"/>
      <selection pane="bottomLeft"/>
      <selection pane="bottomRight" activeCell="H20" sqref="H20"/>
    </sheetView>
  </sheetViews>
  <sheetFormatPr defaultColWidth="9" defaultRowHeight="14.25"/>
  <cols>
    <col min="1" max="1" width="30.25" style="269" customWidth="1"/>
    <col min="2" max="2" width="11.5" style="269" customWidth="1"/>
    <col min="3" max="6" width="9.75" style="269" customWidth="1"/>
    <col min="7" max="7" width="11.25" style="269" customWidth="1"/>
    <col min="8" max="16" width="9.75" style="269" customWidth="1"/>
    <col min="17" max="17" width="10.75" style="269" customWidth="1"/>
    <col min="18" max="18" width="9" style="270"/>
    <col min="19" max="16384" width="9" style="269"/>
  </cols>
  <sheetData>
    <row r="1" spans="1:1">
      <c r="A1" s="271" t="s">
        <v>560</v>
      </c>
    </row>
    <row r="2" s="267" customFormat="1" ht="21" customHeight="1" spans="1:18">
      <c r="A2" s="272" t="s">
        <v>561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83"/>
      <c r="O2" s="283"/>
      <c r="P2" s="283"/>
      <c r="Q2" s="283"/>
      <c r="R2" s="284"/>
    </row>
    <row r="3" s="267" customFormat="1" ht="20.25" customHeight="1" spans="1:18">
      <c r="A3" s="273"/>
      <c r="C3" s="274"/>
      <c r="D3" s="274"/>
      <c r="E3" s="274"/>
      <c r="F3" s="274"/>
      <c r="G3" s="274"/>
      <c r="H3" s="274"/>
      <c r="Q3" s="285" t="s">
        <v>562</v>
      </c>
      <c r="R3" s="284"/>
    </row>
    <row r="4" s="268" customFormat="1" ht="69.75" customHeight="1" spans="1:18">
      <c r="A4" s="275" t="s">
        <v>341</v>
      </c>
      <c r="B4" s="275" t="s">
        <v>563</v>
      </c>
      <c r="C4" s="276" t="s">
        <v>564</v>
      </c>
      <c r="D4" s="276" t="s">
        <v>565</v>
      </c>
      <c r="E4" s="276" t="s">
        <v>566</v>
      </c>
      <c r="F4" s="276" t="s">
        <v>567</v>
      </c>
      <c r="G4" s="276" t="s">
        <v>568</v>
      </c>
      <c r="H4" s="276" t="s">
        <v>569</v>
      </c>
      <c r="I4" s="276" t="s">
        <v>570</v>
      </c>
      <c r="J4" s="276" t="s">
        <v>571</v>
      </c>
      <c r="K4" s="276" t="s">
        <v>572</v>
      </c>
      <c r="L4" s="276" t="s">
        <v>573</v>
      </c>
      <c r="M4" s="276" t="s">
        <v>574</v>
      </c>
      <c r="N4" s="276" t="s">
        <v>575</v>
      </c>
      <c r="O4" s="276" t="s">
        <v>345</v>
      </c>
      <c r="P4" s="276" t="s">
        <v>576</v>
      </c>
      <c r="Q4" s="276" t="s">
        <v>577</v>
      </c>
      <c r="R4" s="286"/>
    </row>
    <row r="5" s="267" customFormat="1" ht="20.1" customHeight="1" spans="1:18">
      <c r="A5" s="277" t="s">
        <v>578</v>
      </c>
      <c r="B5" s="278">
        <f>SUM('[6]表二（新）'!C5)</f>
        <v>70709</v>
      </c>
      <c r="C5" s="277">
        <f>4593+4478</f>
        <v>9071</v>
      </c>
      <c r="D5" s="277">
        <f>4466+422</f>
        <v>4888</v>
      </c>
      <c r="E5" s="277">
        <v>51936</v>
      </c>
      <c r="F5" s="277"/>
      <c r="G5" s="277">
        <v>3481</v>
      </c>
      <c r="H5" s="277"/>
      <c r="I5" s="277"/>
      <c r="J5" s="277"/>
      <c r="K5" s="277">
        <f>1084+249</f>
        <v>1333</v>
      </c>
      <c r="L5" s="277"/>
      <c r="M5" s="277"/>
      <c r="N5" s="277"/>
      <c r="O5" s="277"/>
      <c r="P5" s="277"/>
      <c r="Q5" s="277"/>
      <c r="R5" s="287" t="str">
        <f>IF(B5=C5+D5+E5+F5+G5+H5+I5+J5+K5+L5+M5+N5+O5+P5+Q5,"","分项不等于合计数")</f>
        <v/>
      </c>
    </row>
    <row r="6" s="267" customFormat="1" ht="20.1" customHeight="1" spans="1:18">
      <c r="A6" s="277" t="s">
        <v>455</v>
      </c>
      <c r="B6" s="278">
        <f>SUM('[6]表二（新）'!C252)</f>
        <v>0</v>
      </c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87" t="str">
        <f t="shared" ref="R6:R31" si="0">IF(B6=C6+D6+E6+F6+G6+H6+I6+J6+K6+L6+M6+N6+O6+P6+Q6,"","分项不等于合计数")</f>
        <v/>
      </c>
    </row>
    <row r="7" s="267" customFormat="1" ht="20.1" customHeight="1" spans="1:18">
      <c r="A7" s="277" t="s">
        <v>458</v>
      </c>
      <c r="B7" s="278">
        <f>SUM('[6]表二（新）'!C255)</f>
        <v>0</v>
      </c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87" t="str">
        <f t="shared" si="0"/>
        <v/>
      </c>
    </row>
    <row r="8" s="267" customFormat="1" ht="20.1" customHeight="1" spans="1:18">
      <c r="A8" s="277" t="s">
        <v>98</v>
      </c>
      <c r="B8" s="278">
        <f>SUM('[6]表二（新）'!C267)</f>
        <v>12475</v>
      </c>
      <c r="C8" s="277">
        <v>6470</v>
      </c>
      <c r="D8" s="277">
        <f>2016+3229</f>
        <v>5245</v>
      </c>
      <c r="E8" s="277"/>
      <c r="F8" s="277"/>
      <c r="G8" s="277">
        <v>491</v>
      </c>
      <c r="H8" s="277"/>
      <c r="I8" s="277"/>
      <c r="J8" s="277"/>
      <c r="K8" s="277">
        <v>269</v>
      </c>
      <c r="L8" s="277"/>
      <c r="M8" s="277"/>
      <c r="N8" s="277"/>
      <c r="O8" s="277"/>
      <c r="P8" s="277"/>
      <c r="Q8" s="277"/>
      <c r="R8" s="287" t="str">
        <f t="shared" si="0"/>
        <v/>
      </c>
    </row>
    <row r="9" s="267" customFormat="1" ht="20.1" customHeight="1" spans="1:18">
      <c r="A9" s="277" t="s">
        <v>111</v>
      </c>
      <c r="B9" s="278">
        <f>SUM('[6]表二（新）'!C355)</f>
        <v>58791</v>
      </c>
      <c r="C9" s="277">
        <v>307</v>
      </c>
      <c r="D9" s="277">
        <v>140</v>
      </c>
      <c r="E9" s="277"/>
      <c r="F9" s="277"/>
      <c r="G9" s="277">
        <v>52660</v>
      </c>
      <c r="H9" s="277">
        <v>2502</v>
      </c>
      <c r="I9" s="277"/>
      <c r="J9" s="277"/>
      <c r="K9" s="277">
        <v>3182</v>
      </c>
      <c r="L9" s="277"/>
      <c r="M9" s="277"/>
      <c r="N9" s="277"/>
      <c r="O9" s="277"/>
      <c r="P9" s="277"/>
      <c r="Q9" s="277"/>
      <c r="R9" s="287" t="str">
        <f t="shared" si="0"/>
        <v/>
      </c>
    </row>
    <row r="10" s="267" customFormat="1" ht="20.1" customHeight="1" spans="1:18">
      <c r="A10" s="277" t="s">
        <v>131</v>
      </c>
      <c r="B10" s="278">
        <f>SUM('[6]表二（新）'!C409)</f>
        <v>372</v>
      </c>
      <c r="C10" s="277">
        <v>222</v>
      </c>
      <c r="D10" s="277">
        <v>43</v>
      </c>
      <c r="E10" s="277"/>
      <c r="F10" s="277"/>
      <c r="G10" s="277">
        <v>95</v>
      </c>
      <c r="H10" s="277"/>
      <c r="I10" s="277"/>
      <c r="J10" s="277"/>
      <c r="K10" s="277">
        <v>12</v>
      </c>
      <c r="L10" s="277"/>
      <c r="M10" s="277"/>
      <c r="N10" s="277"/>
      <c r="O10" s="277"/>
      <c r="P10" s="277"/>
      <c r="Q10" s="277"/>
      <c r="R10" s="287" t="str">
        <f t="shared" si="0"/>
        <v/>
      </c>
    </row>
    <row r="11" s="267" customFormat="1" ht="20.1" customHeight="1" spans="1:18">
      <c r="A11" s="277" t="s">
        <v>478</v>
      </c>
      <c r="B11" s="278">
        <f>SUM('[6]表二（新）'!C465)</f>
        <v>1555</v>
      </c>
      <c r="C11" s="277">
        <v>101</v>
      </c>
      <c r="D11" s="277">
        <v>27</v>
      </c>
      <c r="E11" s="277"/>
      <c r="F11" s="277"/>
      <c r="G11" s="277">
        <f>721+350</f>
        <v>1071</v>
      </c>
      <c r="H11" s="277"/>
      <c r="I11" s="277"/>
      <c r="J11" s="277"/>
      <c r="K11" s="277">
        <f>355+1</f>
        <v>356</v>
      </c>
      <c r="L11" s="277"/>
      <c r="M11" s="277"/>
      <c r="N11" s="277"/>
      <c r="O11" s="277"/>
      <c r="P11" s="277"/>
      <c r="Q11" s="277"/>
      <c r="R11" s="287" t="str">
        <f t="shared" si="0"/>
        <v/>
      </c>
    </row>
    <row r="12" s="267" customFormat="1" ht="20.1" customHeight="1" spans="1:18">
      <c r="A12" s="277" t="s">
        <v>154</v>
      </c>
      <c r="B12" s="278">
        <f>SUM('[6]表二（新）'!C521)</f>
        <v>66478</v>
      </c>
      <c r="C12" s="277">
        <v>2618</v>
      </c>
      <c r="D12" s="277">
        <v>396</v>
      </c>
      <c r="E12" s="277"/>
      <c r="F12" s="277"/>
      <c r="G12" s="277">
        <f>12399+1378</f>
        <v>13777</v>
      </c>
      <c r="H12" s="277"/>
      <c r="I12" s="277"/>
      <c r="J12" s="277"/>
      <c r="K12" s="277">
        <v>31595</v>
      </c>
      <c r="L12" s="277">
        <v>18092</v>
      </c>
      <c r="M12" s="277"/>
      <c r="N12" s="277"/>
      <c r="O12" s="277"/>
      <c r="P12" s="277"/>
      <c r="Q12" s="277"/>
      <c r="R12" s="287" t="str">
        <f t="shared" si="0"/>
        <v/>
      </c>
    </row>
    <row r="13" s="267" customFormat="1" ht="20.1" customHeight="1" spans="1:18">
      <c r="A13" s="277" t="s">
        <v>486</v>
      </c>
      <c r="B13" s="278">
        <f>SUM('[6]表二（新）'!C638)</f>
        <v>48846</v>
      </c>
      <c r="C13" s="277">
        <v>979</v>
      </c>
      <c r="D13" s="277">
        <v>4306</v>
      </c>
      <c r="E13" s="277"/>
      <c r="F13" s="277"/>
      <c r="G13" s="277">
        <f>5322+2139</f>
        <v>7461</v>
      </c>
      <c r="H13" s="277"/>
      <c r="I13" s="277"/>
      <c r="J13" s="277"/>
      <c r="K13" s="277">
        <v>31216</v>
      </c>
      <c r="L13" s="277">
        <v>4884</v>
      </c>
      <c r="M13" s="277"/>
      <c r="N13" s="277"/>
      <c r="O13" s="277"/>
      <c r="P13" s="277"/>
      <c r="Q13" s="277"/>
      <c r="R13" s="287" t="str">
        <f t="shared" si="0"/>
        <v/>
      </c>
    </row>
    <row r="14" s="267" customFormat="1" ht="20.1" customHeight="1" spans="1:18">
      <c r="A14" s="277" t="s">
        <v>234</v>
      </c>
      <c r="B14" s="278">
        <f>SUM('[6]表二（新）'!C709)</f>
        <v>687</v>
      </c>
      <c r="C14" s="277">
        <v>88</v>
      </c>
      <c r="D14" s="277">
        <v>87</v>
      </c>
      <c r="E14" s="277"/>
      <c r="F14" s="277"/>
      <c r="G14" s="277">
        <v>511</v>
      </c>
      <c r="H14" s="277"/>
      <c r="I14" s="277"/>
      <c r="J14" s="277"/>
      <c r="K14" s="277">
        <v>1</v>
      </c>
      <c r="L14" s="277"/>
      <c r="M14" s="277"/>
      <c r="N14" s="277"/>
      <c r="O14" s="277"/>
      <c r="P14" s="277"/>
      <c r="Q14" s="277"/>
      <c r="R14" s="287" t="str">
        <f t="shared" si="0"/>
        <v/>
      </c>
    </row>
    <row r="15" s="267" customFormat="1" ht="20.1" customHeight="1" spans="1:18">
      <c r="A15" s="277" t="s">
        <v>238</v>
      </c>
      <c r="B15" s="278">
        <f>SUM('[6]表二（新）'!C782)</f>
        <v>3291</v>
      </c>
      <c r="C15" s="277">
        <v>99</v>
      </c>
      <c r="D15" s="277">
        <v>26</v>
      </c>
      <c r="E15" s="277"/>
      <c r="F15" s="277"/>
      <c r="G15" s="277">
        <v>2038</v>
      </c>
      <c r="H15" s="277"/>
      <c r="I15" s="277"/>
      <c r="J15" s="277"/>
      <c r="K15" s="277">
        <f>1128</f>
        <v>1128</v>
      </c>
      <c r="L15" s="277"/>
      <c r="M15" s="277"/>
      <c r="N15" s="277"/>
      <c r="O15" s="277"/>
      <c r="P15" s="277"/>
      <c r="Q15" s="277"/>
      <c r="R15" s="287" t="str">
        <f t="shared" si="0"/>
        <v/>
      </c>
    </row>
    <row r="16" s="267" customFormat="1" ht="20.1" customHeight="1" spans="1:18">
      <c r="A16" s="277" t="s">
        <v>249</v>
      </c>
      <c r="B16" s="278">
        <f>SUM('[6]表二（新）'!C801)</f>
        <v>29959</v>
      </c>
      <c r="C16" s="277">
        <v>602</v>
      </c>
      <c r="D16" s="277">
        <v>134</v>
      </c>
      <c r="E16" s="277"/>
      <c r="F16" s="277"/>
      <c r="G16" s="277">
        <f>6602+2121</f>
        <v>8723</v>
      </c>
      <c r="H16" s="277">
        <v>15022</v>
      </c>
      <c r="I16" s="277"/>
      <c r="J16" s="277"/>
      <c r="K16" s="277">
        <v>5478</v>
      </c>
      <c r="L16" s="277"/>
      <c r="M16" s="277"/>
      <c r="N16" s="277"/>
      <c r="O16" s="277"/>
      <c r="P16" s="277"/>
      <c r="Q16" s="277"/>
      <c r="R16" s="287" t="str">
        <f t="shared" si="0"/>
        <v/>
      </c>
    </row>
    <row r="17" s="267" customFormat="1" ht="20.1" customHeight="1" spans="1:18">
      <c r="A17" s="277" t="s">
        <v>277</v>
      </c>
      <c r="B17" s="278">
        <f>SUM('[6]表二（新）'!C926)</f>
        <v>5209</v>
      </c>
      <c r="C17" s="277">
        <v>173</v>
      </c>
      <c r="D17" s="277">
        <v>8</v>
      </c>
      <c r="E17" s="277">
        <f>2363+187</f>
        <v>2550</v>
      </c>
      <c r="F17" s="277"/>
      <c r="G17" s="277">
        <v>2473</v>
      </c>
      <c r="H17" s="277"/>
      <c r="I17" s="277"/>
      <c r="J17" s="277"/>
      <c r="K17" s="277">
        <v>5</v>
      </c>
      <c r="L17" s="277"/>
      <c r="M17" s="277"/>
      <c r="N17" s="277"/>
      <c r="O17" s="277"/>
      <c r="P17" s="277"/>
      <c r="Q17" s="277"/>
      <c r="R17" s="287" t="str">
        <f t="shared" si="0"/>
        <v/>
      </c>
    </row>
    <row r="18" s="267" customFormat="1" ht="20.1" customHeight="1" spans="1:18">
      <c r="A18" s="279" t="s">
        <v>519</v>
      </c>
      <c r="B18" s="278">
        <f>SUM('[6]表二（新）'!C990)</f>
        <v>0</v>
      </c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87" t="str">
        <f t="shared" si="0"/>
        <v/>
      </c>
    </row>
    <row r="19" s="267" customFormat="1" ht="20.1" customHeight="1" spans="1:18">
      <c r="A19" s="279" t="s">
        <v>288</v>
      </c>
      <c r="B19" s="278">
        <f>SUM('[6]表二（新）'!C1056)</f>
        <v>131</v>
      </c>
      <c r="C19" s="277">
        <v>88</v>
      </c>
      <c r="D19" s="277">
        <f>26+15</f>
        <v>41</v>
      </c>
      <c r="E19" s="277"/>
      <c r="F19" s="277"/>
      <c r="G19" s="277"/>
      <c r="H19" s="277"/>
      <c r="I19" s="277"/>
      <c r="J19" s="277"/>
      <c r="K19" s="277">
        <v>2</v>
      </c>
      <c r="L19" s="277"/>
      <c r="M19" s="277"/>
      <c r="N19" s="277"/>
      <c r="O19" s="277"/>
      <c r="P19" s="277"/>
      <c r="Q19" s="277"/>
      <c r="R19" s="287" t="str">
        <f t="shared" si="0"/>
        <v/>
      </c>
    </row>
    <row r="20" s="267" customFormat="1" ht="20.1" customHeight="1" spans="1:18">
      <c r="A20" s="280" t="s">
        <v>528</v>
      </c>
      <c r="B20" s="278">
        <f>SUM('[6]表二（新）'!C1076)</f>
        <v>0</v>
      </c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87" t="str">
        <f t="shared" si="0"/>
        <v/>
      </c>
    </row>
    <row r="21" s="267" customFormat="1" ht="20.1" customHeight="1" spans="1:18">
      <c r="A21" s="279" t="s">
        <v>532</v>
      </c>
      <c r="B21" s="278">
        <f>SUM('[6]表二（新）'!C1091)</f>
        <v>0</v>
      </c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87" t="str">
        <f t="shared" si="0"/>
        <v/>
      </c>
    </row>
    <row r="22" s="267" customFormat="1" ht="20.1" customHeight="1" spans="1:18">
      <c r="A22" s="279" t="s">
        <v>536</v>
      </c>
      <c r="B22" s="278">
        <f>SUM('[6]表二（新）'!C1101)</f>
        <v>922</v>
      </c>
      <c r="C22" s="277">
        <v>102</v>
      </c>
      <c r="D22" s="277">
        <v>51</v>
      </c>
      <c r="E22" s="277"/>
      <c r="F22" s="277"/>
      <c r="G22" s="277">
        <v>769</v>
      </c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87" t="str">
        <f t="shared" si="0"/>
        <v/>
      </c>
    </row>
    <row r="23" s="267" customFormat="1" ht="20.1" customHeight="1" spans="1:18">
      <c r="A23" s="279" t="s">
        <v>299</v>
      </c>
      <c r="B23" s="278">
        <f>SUM('[6]表二（新）'!C1165)</f>
        <v>10921</v>
      </c>
      <c r="C23" s="277">
        <v>1403</v>
      </c>
      <c r="D23" s="277"/>
      <c r="E23" s="277"/>
      <c r="F23" s="277"/>
      <c r="G23" s="277">
        <f>6020+1030</f>
        <v>7050</v>
      </c>
      <c r="H23" s="277"/>
      <c r="I23" s="277"/>
      <c r="J23" s="277"/>
      <c r="K23" s="277">
        <v>2468</v>
      </c>
      <c r="L23" s="277"/>
      <c r="M23" s="277"/>
      <c r="N23" s="277"/>
      <c r="O23" s="277"/>
      <c r="P23" s="277"/>
      <c r="Q23" s="277"/>
      <c r="R23" s="287" t="str">
        <f t="shared" si="0"/>
        <v/>
      </c>
    </row>
    <row r="24" s="267" customFormat="1" ht="20.1" customHeight="1" spans="1:18">
      <c r="A24" s="279" t="s">
        <v>309</v>
      </c>
      <c r="B24" s="278">
        <f>SUM('[6]表二（新）'!C1183)</f>
        <v>216</v>
      </c>
      <c r="C24" s="277">
        <v>126</v>
      </c>
      <c r="D24" s="277">
        <v>6</v>
      </c>
      <c r="E24" s="277"/>
      <c r="F24" s="277"/>
      <c r="G24" s="277">
        <v>81</v>
      </c>
      <c r="H24" s="277"/>
      <c r="I24" s="277"/>
      <c r="J24" s="277"/>
      <c r="K24" s="277">
        <v>3</v>
      </c>
      <c r="L24" s="277"/>
      <c r="M24" s="277"/>
      <c r="N24" s="277"/>
      <c r="O24" s="277"/>
      <c r="P24" s="277"/>
      <c r="Q24" s="277"/>
      <c r="R24" s="287" t="str">
        <f t="shared" si="0"/>
        <v/>
      </c>
    </row>
    <row r="25" s="267" customFormat="1" ht="20.1" customHeight="1" spans="1:18">
      <c r="A25" s="281" t="s">
        <v>312</v>
      </c>
      <c r="B25" s="278">
        <f>SUM('[6]表二（新）'!C1236)</f>
        <v>151</v>
      </c>
      <c r="C25" s="277">
        <v>85</v>
      </c>
      <c r="D25" s="277">
        <v>11</v>
      </c>
      <c r="E25" s="277"/>
      <c r="F25" s="277"/>
      <c r="G25" s="277">
        <v>54</v>
      </c>
      <c r="H25" s="277"/>
      <c r="I25" s="277"/>
      <c r="J25" s="277"/>
      <c r="K25" s="277">
        <v>1</v>
      </c>
      <c r="L25" s="277"/>
      <c r="M25" s="277"/>
      <c r="N25" s="277"/>
      <c r="O25" s="277"/>
      <c r="P25" s="277"/>
      <c r="Q25" s="277"/>
      <c r="R25" s="287" t="str">
        <f t="shared" si="0"/>
        <v/>
      </c>
    </row>
    <row r="26" s="267" customFormat="1" ht="20.1" customHeight="1" spans="1:18">
      <c r="A26" s="280" t="s">
        <v>553</v>
      </c>
      <c r="B26" s="278">
        <f>SUM('[6]表二（新）'!C1293)</f>
        <v>4800</v>
      </c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>
        <v>4800</v>
      </c>
      <c r="Q26" s="277"/>
      <c r="R26" s="287" t="str">
        <f t="shared" si="0"/>
        <v/>
      </c>
    </row>
    <row r="27" s="267" customFormat="1" ht="20.1" customHeight="1" spans="1:18">
      <c r="A27" s="279" t="s">
        <v>554</v>
      </c>
      <c r="B27" s="278">
        <f>SUM('[6]表二（新）'!C1294)</f>
        <v>0</v>
      </c>
      <c r="C27" s="277"/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87" t="str">
        <f t="shared" si="0"/>
        <v/>
      </c>
    </row>
    <row r="28" s="267" customFormat="1" ht="20.1" customHeight="1" spans="1:18">
      <c r="A28" s="279" t="s">
        <v>556</v>
      </c>
      <c r="B28" s="278">
        <f>SUM('[6]表二（新）'!C1300)</f>
        <v>0</v>
      </c>
      <c r="C28" s="277"/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87" t="str">
        <f t="shared" si="0"/>
        <v/>
      </c>
    </row>
    <row r="29" s="267" customFormat="1" ht="20.1" customHeight="1" spans="1:18">
      <c r="A29" s="277" t="s">
        <v>557</v>
      </c>
      <c r="B29" s="278">
        <f>SUM('[6]表二（新）'!C1302)</f>
        <v>5893</v>
      </c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7">
        <v>5893</v>
      </c>
      <c r="R29" s="287" t="str">
        <f t="shared" si="0"/>
        <v/>
      </c>
    </row>
    <row r="30" s="267" customFormat="1" ht="20.1" customHeight="1" spans="1:18">
      <c r="A30" s="277" t="s">
        <v>345</v>
      </c>
      <c r="B30" s="278">
        <f>SUM([6]表三!F7)</f>
        <v>14862</v>
      </c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>
        <v>14862</v>
      </c>
      <c r="P30" s="277"/>
      <c r="Q30" s="277"/>
      <c r="R30" s="287" t="str">
        <f t="shared" si="0"/>
        <v/>
      </c>
    </row>
    <row r="31" s="267" customFormat="1" ht="20.1" customHeight="1" spans="1:18">
      <c r="A31" s="282" t="s">
        <v>440</v>
      </c>
      <c r="B31" s="278">
        <f>SUM([6]表三!F102)</f>
        <v>336268</v>
      </c>
      <c r="C31" s="278">
        <f t="shared" ref="C31:Q31" si="1">SUM(C5:C30)</f>
        <v>22534</v>
      </c>
      <c r="D31" s="278">
        <f t="shared" si="1"/>
        <v>15409</v>
      </c>
      <c r="E31" s="278">
        <f t="shared" si="1"/>
        <v>54486</v>
      </c>
      <c r="F31" s="278">
        <f t="shared" si="1"/>
        <v>0</v>
      </c>
      <c r="G31" s="278">
        <f t="shared" si="1"/>
        <v>100735</v>
      </c>
      <c r="H31" s="278">
        <f t="shared" si="1"/>
        <v>17524</v>
      </c>
      <c r="I31" s="278">
        <f t="shared" si="1"/>
        <v>0</v>
      </c>
      <c r="J31" s="278">
        <f t="shared" si="1"/>
        <v>0</v>
      </c>
      <c r="K31" s="278">
        <f t="shared" si="1"/>
        <v>77049</v>
      </c>
      <c r="L31" s="278">
        <f t="shared" si="1"/>
        <v>22976</v>
      </c>
      <c r="M31" s="278">
        <f t="shared" si="1"/>
        <v>0</v>
      </c>
      <c r="N31" s="278">
        <f t="shared" si="1"/>
        <v>0</v>
      </c>
      <c r="O31" s="278">
        <f t="shared" si="1"/>
        <v>14862</v>
      </c>
      <c r="P31" s="278">
        <f t="shared" si="1"/>
        <v>4800</v>
      </c>
      <c r="Q31" s="278">
        <f t="shared" si="1"/>
        <v>5893</v>
      </c>
      <c r="R31" s="287" t="str">
        <f t="shared" si="0"/>
        <v/>
      </c>
    </row>
    <row r="32" s="267" customFormat="1" spans="18:18">
      <c r="R32" s="284"/>
    </row>
    <row r="33" s="267" customFormat="1" spans="18:18">
      <c r="R33" s="284"/>
    </row>
    <row r="34" s="267" customFormat="1" spans="18:18">
      <c r="R34" s="284"/>
    </row>
    <row r="35" s="267" customFormat="1" spans="18:18">
      <c r="R35" s="284"/>
    </row>
    <row r="36" s="267" customFormat="1" spans="18:18">
      <c r="R36" s="284"/>
    </row>
    <row r="37" s="267" customFormat="1" spans="18:18">
      <c r="R37" s="284"/>
    </row>
    <row r="38" s="267" customFormat="1" spans="18:18">
      <c r="R38" s="284"/>
    </row>
    <row r="39" s="267" customFormat="1" spans="18:18">
      <c r="R39" s="284"/>
    </row>
    <row r="40" s="267" customFormat="1" spans="18:18">
      <c r="R40" s="284"/>
    </row>
    <row r="41" s="267" customFormat="1" spans="18:18">
      <c r="R41" s="284"/>
    </row>
  </sheetData>
  <mergeCells count="1">
    <mergeCell ref="A2:Q2"/>
  </mergeCells>
  <printOptions horizontalCentered="1"/>
  <pageMargins left="0.47244094488189" right="0.47244094488189" top="0.275590551181102" bottom="0.15748031496063" header="0.118110236220472" footer="0.118110236220472"/>
  <pageSetup paperSize="9" scale="8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219"/>
  <sheetViews>
    <sheetView workbookViewId="0">
      <pane ySplit="6" topLeftCell="A55" activePane="bottomLeft" state="frozen"/>
      <selection/>
      <selection pane="bottomLeft" activeCell="K6" sqref="K6"/>
    </sheetView>
  </sheetViews>
  <sheetFormatPr defaultColWidth="9" defaultRowHeight="14.25"/>
  <cols>
    <col min="1" max="1" width="13.875" style="131" customWidth="1"/>
    <col min="2" max="2" width="6.875" style="226" customWidth="1"/>
    <col min="3" max="50" width="6.875" style="131" customWidth="1"/>
    <col min="51" max="57" width="5.875" style="131" customWidth="1"/>
    <col min="58" max="16384" width="9" style="131"/>
  </cols>
  <sheetData>
    <row r="1" s="220" customFormat="1" spans="1:57">
      <c r="A1" s="227" t="s">
        <v>579</v>
      </c>
      <c r="B1" s="228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229"/>
      <c r="BE1" s="229"/>
    </row>
    <row r="2" s="220" customFormat="1" ht="26.25" customHeight="1" spans="1:57">
      <c r="A2" s="230" t="s">
        <v>580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 t="s">
        <v>581</v>
      </c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</row>
    <row r="3" s="220" customFormat="1" ht="13.5" spans="2:57">
      <c r="B3" s="231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58"/>
    </row>
    <row r="4" s="221" customFormat="1" ht="19.5" customHeight="1" spans="1:57">
      <c r="A4" s="233" t="s">
        <v>582</v>
      </c>
      <c r="B4" s="234" t="s">
        <v>583</v>
      </c>
      <c r="C4" s="235" t="s">
        <v>584</v>
      </c>
      <c r="D4" s="235" t="s">
        <v>585</v>
      </c>
      <c r="E4" s="235"/>
      <c r="F4" s="235"/>
      <c r="G4" s="235"/>
      <c r="H4" s="235"/>
      <c r="I4" s="235"/>
      <c r="J4" s="235"/>
      <c r="K4" s="248" t="s">
        <v>586</v>
      </c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53"/>
      <c r="AZ4" s="254" t="s">
        <v>587</v>
      </c>
      <c r="BA4" s="254" t="s">
        <v>588</v>
      </c>
      <c r="BB4" s="255" t="s">
        <v>589</v>
      </c>
      <c r="BC4" s="256"/>
      <c r="BD4" s="256"/>
      <c r="BE4" s="254" t="s">
        <v>590</v>
      </c>
    </row>
    <row r="5" s="222" customFormat="1" ht="107.25" customHeight="1" spans="1:57">
      <c r="A5" s="233"/>
      <c r="B5" s="234"/>
      <c r="C5" s="235"/>
      <c r="D5" s="235" t="s">
        <v>591</v>
      </c>
      <c r="E5" s="236" t="s">
        <v>592</v>
      </c>
      <c r="F5" s="236" t="s">
        <v>593</v>
      </c>
      <c r="G5" s="236" t="s">
        <v>594</v>
      </c>
      <c r="H5" s="236" t="s">
        <v>595</v>
      </c>
      <c r="I5" s="236" t="s">
        <v>596</v>
      </c>
      <c r="J5" s="236" t="s">
        <v>597</v>
      </c>
      <c r="K5" s="235" t="s">
        <v>591</v>
      </c>
      <c r="L5" s="236" t="s">
        <v>598</v>
      </c>
      <c r="M5" s="236" t="s">
        <v>599</v>
      </c>
      <c r="N5" s="236" t="s">
        <v>600</v>
      </c>
      <c r="O5" s="236" t="s">
        <v>601</v>
      </c>
      <c r="P5" s="236" t="s">
        <v>602</v>
      </c>
      <c r="Q5" s="236" t="s">
        <v>603</v>
      </c>
      <c r="R5" s="236" t="s">
        <v>604</v>
      </c>
      <c r="S5" s="236" t="s">
        <v>605</v>
      </c>
      <c r="T5" s="236" t="s">
        <v>606</v>
      </c>
      <c r="U5" s="236" t="s">
        <v>607</v>
      </c>
      <c r="V5" s="236" t="s">
        <v>608</v>
      </c>
      <c r="W5" s="236" t="s">
        <v>609</v>
      </c>
      <c r="X5" s="236" t="s">
        <v>610</v>
      </c>
      <c r="Y5" s="236" t="s">
        <v>611</v>
      </c>
      <c r="Z5" s="236" t="s">
        <v>612</v>
      </c>
      <c r="AA5" s="236" t="s">
        <v>613</v>
      </c>
      <c r="AB5" s="236" t="s">
        <v>614</v>
      </c>
      <c r="AC5" s="236" t="s">
        <v>615</v>
      </c>
      <c r="AD5" s="236" t="s">
        <v>616</v>
      </c>
      <c r="AE5" s="250" t="s">
        <v>617</v>
      </c>
      <c r="AF5" s="250" t="s">
        <v>618</v>
      </c>
      <c r="AG5" s="250" t="s">
        <v>619</v>
      </c>
      <c r="AH5" s="250" t="s">
        <v>620</v>
      </c>
      <c r="AI5" s="250" t="s">
        <v>621</v>
      </c>
      <c r="AJ5" s="250" t="s">
        <v>622</v>
      </c>
      <c r="AK5" s="250" t="s">
        <v>623</v>
      </c>
      <c r="AL5" s="250" t="s">
        <v>624</v>
      </c>
      <c r="AM5" s="250" t="s">
        <v>625</v>
      </c>
      <c r="AN5" s="250" t="s">
        <v>626</v>
      </c>
      <c r="AO5" s="250" t="s">
        <v>627</v>
      </c>
      <c r="AP5" s="250" t="s">
        <v>628</v>
      </c>
      <c r="AQ5" s="250" t="s">
        <v>629</v>
      </c>
      <c r="AR5" s="250" t="s">
        <v>630</v>
      </c>
      <c r="AS5" s="250" t="s">
        <v>631</v>
      </c>
      <c r="AT5" s="250" t="s">
        <v>632</v>
      </c>
      <c r="AU5" s="250" t="s">
        <v>633</v>
      </c>
      <c r="AV5" s="250" t="s">
        <v>634</v>
      </c>
      <c r="AW5" s="250" t="s">
        <v>635</v>
      </c>
      <c r="AX5" s="250" t="s">
        <v>636</v>
      </c>
      <c r="AY5" s="236" t="s">
        <v>637</v>
      </c>
      <c r="AZ5" s="257"/>
      <c r="BA5" s="257"/>
      <c r="BB5" s="235" t="s">
        <v>591</v>
      </c>
      <c r="BC5" s="236" t="s">
        <v>638</v>
      </c>
      <c r="BD5" s="236" t="s">
        <v>639</v>
      </c>
      <c r="BE5" s="257"/>
    </row>
    <row r="6" s="223" customFormat="1" ht="15.95" customHeight="1" spans="1:57">
      <c r="A6" s="237" t="s">
        <v>640</v>
      </c>
      <c r="B6" s="238">
        <f>C6+D6+K6+AZ6+BA6-BB6-BE6</f>
        <v>308885</v>
      </c>
      <c r="C6" s="239">
        <f>SUM('[6]表六 (1)'!B7)</f>
        <v>116120</v>
      </c>
      <c r="D6" s="239">
        <f>SUM(E6:J6)</f>
        <v>15178</v>
      </c>
      <c r="E6" s="239">
        <f>[6]表三!C10</f>
        <v>866</v>
      </c>
      <c r="F6" s="239">
        <f>[6]表三!C11</f>
        <v>1239</v>
      </c>
      <c r="G6" s="239">
        <f>[6]表三!C12</f>
        <v>2033</v>
      </c>
      <c r="H6" s="239">
        <f>[6]表三!C13</f>
        <v>7</v>
      </c>
      <c r="I6" s="239">
        <f>[6]表三!C14</f>
        <v>11033</v>
      </c>
      <c r="J6" s="239">
        <f>[6]表三!C15</f>
        <v>0</v>
      </c>
      <c r="K6" s="239">
        <f>SUM(L6:AY6)</f>
        <v>177272</v>
      </c>
      <c r="L6" s="239">
        <f>[6]表三!C17</f>
        <v>0</v>
      </c>
      <c r="M6" s="239">
        <f>[6]表三!C18</f>
        <v>83246</v>
      </c>
      <c r="N6" s="239">
        <f>[6]表三!C19</f>
        <v>0</v>
      </c>
      <c r="O6" s="239">
        <f>[6]表三!C20</f>
        <v>2936</v>
      </c>
      <c r="P6" s="239">
        <f>[6]表三!C21</f>
        <v>0</v>
      </c>
      <c r="Q6" s="239">
        <f>[6]表三!C22</f>
        <v>0</v>
      </c>
      <c r="R6" s="239">
        <f>[6]表三!C23</f>
        <v>108</v>
      </c>
      <c r="S6" s="239">
        <f>[6]表三!C24</f>
        <v>0</v>
      </c>
      <c r="T6" s="239">
        <f>[6]表三!C25</f>
        <v>0</v>
      </c>
      <c r="U6" s="239">
        <f>[6]表三!C26</f>
        <v>19306</v>
      </c>
      <c r="V6" s="239">
        <f>[6]表三!C27</f>
        <v>24940</v>
      </c>
      <c r="W6" s="239">
        <f>[6]表三!C28</f>
        <v>0</v>
      </c>
      <c r="X6" s="239">
        <f>[6]表三!C29</f>
        <v>4123</v>
      </c>
      <c r="Y6" s="239">
        <f>[6]表三!C30</f>
        <v>0</v>
      </c>
      <c r="Z6" s="239">
        <f>[6]表三!C31</f>
        <v>14297</v>
      </c>
      <c r="AA6" s="239">
        <f>[6]表三!C32</f>
        <v>0</v>
      </c>
      <c r="AB6" s="239">
        <f>[6]表三!C33</f>
        <v>180</v>
      </c>
      <c r="AC6" s="239">
        <f>[6]表三!C34</f>
        <v>0</v>
      </c>
      <c r="AD6" s="239">
        <f>[6]表三!C35</f>
        <v>635</v>
      </c>
      <c r="AE6" s="239">
        <f>[6]表三!C36</f>
        <v>0</v>
      </c>
      <c r="AF6" s="239">
        <f>SUM([6]表三!C37)</f>
        <v>0</v>
      </c>
      <c r="AG6" s="239">
        <f>SUM([6]表三!C38)</f>
        <v>0</v>
      </c>
      <c r="AH6" s="239">
        <f>SUM([6]表三!C39)</f>
        <v>2016</v>
      </c>
      <c r="AI6" s="239">
        <f>SUM([6]表三!C40)</f>
        <v>7371</v>
      </c>
      <c r="AJ6" s="239">
        <f>SUM([6]表三!C41)</f>
        <v>0</v>
      </c>
      <c r="AK6" s="239">
        <f>SUM([6]表三!C42)</f>
        <v>0</v>
      </c>
      <c r="AL6" s="239">
        <f>SUM([6]表三!C43)</f>
        <v>9643</v>
      </c>
      <c r="AM6" s="239">
        <f>SUM([6]表三!C44)</f>
        <v>6003</v>
      </c>
      <c r="AN6" s="239">
        <f>SUM([6]表三!C45)</f>
        <v>0</v>
      </c>
      <c r="AO6" s="239">
        <f>SUM([6]表三!C46)</f>
        <v>0</v>
      </c>
      <c r="AP6" s="239">
        <f>SUM([6]表三!C47)</f>
        <v>0</v>
      </c>
      <c r="AQ6" s="239">
        <f>SUM([6]表三!C48)</f>
        <v>0</v>
      </c>
      <c r="AR6" s="239">
        <f>SUM([6]表三!C49)</f>
        <v>0</v>
      </c>
      <c r="AS6" s="239">
        <f>SUM([6]表三!C50)</f>
        <v>0</v>
      </c>
      <c r="AT6" s="239">
        <f>SUM([6]表三!C51)</f>
        <v>0</v>
      </c>
      <c r="AU6" s="239">
        <f>SUM([6]表三!C52)</f>
        <v>0</v>
      </c>
      <c r="AV6" s="239">
        <f>SUM([6]表三!C53)</f>
        <v>2468</v>
      </c>
      <c r="AW6" s="239">
        <f>SUM([6]表三!C54)</f>
        <v>0</v>
      </c>
      <c r="AX6" s="239">
        <f>SUM([6]表三!C55)</f>
        <v>0</v>
      </c>
      <c r="AY6" s="239">
        <f>SUM([6]表三!C56)</f>
        <v>0</v>
      </c>
      <c r="AZ6" s="239">
        <f>SUM([6]表三!C81)</f>
        <v>0</v>
      </c>
      <c r="BA6" s="239">
        <f>SUM([6]表三!C92)</f>
        <v>15177</v>
      </c>
      <c r="BB6" s="239">
        <f>SUM(BC6:BD6)</f>
        <v>14862</v>
      </c>
      <c r="BC6" s="239">
        <f>SUM([6]表三!F9)</f>
        <v>1770</v>
      </c>
      <c r="BD6" s="239">
        <f>SUM([6]表三!F10)</f>
        <v>13092</v>
      </c>
      <c r="BE6" s="239">
        <f>SUM([6]表三!F81)</f>
        <v>0</v>
      </c>
    </row>
    <row r="7" s="223" customFormat="1" ht="15.95" customHeight="1" spans="1:57">
      <c r="A7" s="237" t="s">
        <v>641</v>
      </c>
      <c r="B7" s="238">
        <f t="shared" ref="B7:B70" si="0">C7+D7+K7+AZ7+BA7-BB7-BE7</f>
        <v>0</v>
      </c>
      <c r="C7" s="239">
        <f>SUM('[6]表六 (1)'!B8)</f>
        <v>0</v>
      </c>
      <c r="D7" s="239">
        <f>SUM(E7:J7)</f>
        <v>0</v>
      </c>
      <c r="E7" s="240"/>
      <c r="F7" s="240"/>
      <c r="G7" s="240"/>
      <c r="H7" s="240"/>
      <c r="I7" s="240"/>
      <c r="J7" s="240"/>
      <c r="K7" s="239">
        <f t="shared" ref="K7:K70" si="1">SUM(L7:AY7)</f>
        <v>0</v>
      </c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51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39">
        <f t="shared" ref="BB7:BB70" si="2">SUM(BC7:BD7)</f>
        <v>0</v>
      </c>
      <c r="BC7" s="252"/>
      <c r="BD7" s="252"/>
      <c r="BE7" s="252"/>
    </row>
    <row r="8" s="223" customFormat="1" ht="15.95" customHeight="1" spans="1:57">
      <c r="A8" s="241" t="s">
        <v>642</v>
      </c>
      <c r="B8" s="238">
        <f t="shared" si="0"/>
        <v>308885</v>
      </c>
      <c r="C8" s="239">
        <f>SUM('[6]表六 (1)'!B9)</f>
        <v>116120</v>
      </c>
      <c r="D8" s="239">
        <f t="shared" ref="D8:AJ8" si="3">SUM(D9,D23,D34,D52,D64,D75,D83,D97,D110,D119,D128,D136,D145,D160,D171,D183,D195,D207:D217)</f>
        <v>15178</v>
      </c>
      <c r="E8" s="239">
        <f t="shared" si="3"/>
        <v>866</v>
      </c>
      <c r="F8" s="239">
        <f t="shared" si="3"/>
        <v>1239</v>
      </c>
      <c r="G8" s="239">
        <f t="shared" si="3"/>
        <v>2033</v>
      </c>
      <c r="H8" s="239">
        <f t="shared" si="3"/>
        <v>7</v>
      </c>
      <c r="I8" s="239">
        <f t="shared" si="3"/>
        <v>11033</v>
      </c>
      <c r="J8" s="239">
        <f t="shared" si="3"/>
        <v>0</v>
      </c>
      <c r="K8" s="239">
        <f t="shared" si="1"/>
        <v>177272</v>
      </c>
      <c r="L8" s="239">
        <f t="shared" si="3"/>
        <v>0</v>
      </c>
      <c r="M8" s="239">
        <f t="shared" si="3"/>
        <v>83246</v>
      </c>
      <c r="N8" s="239">
        <f t="shared" si="3"/>
        <v>0</v>
      </c>
      <c r="O8" s="239">
        <f t="shared" si="3"/>
        <v>2936</v>
      </c>
      <c r="P8" s="239">
        <f t="shared" si="3"/>
        <v>0</v>
      </c>
      <c r="Q8" s="239">
        <f t="shared" si="3"/>
        <v>0</v>
      </c>
      <c r="R8" s="239">
        <f t="shared" si="3"/>
        <v>108</v>
      </c>
      <c r="S8" s="239">
        <f t="shared" si="3"/>
        <v>0</v>
      </c>
      <c r="T8" s="239">
        <f t="shared" si="3"/>
        <v>0</v>
      </c>
      <c r="U8" s="239">
        <f t="shared" si="3"/>
        <v>19306</v>
      </c>
      <c r="V8" s="239">
        <f t="shared" si="3"/>
        <v>24940</v>
      </c>
      <c r="W8" s="239">
        <f t="shared" si="3"/>
        <v>0</v>
      </c>
      <c r="X8" s="239">
        <f t="shared" si="3"/>
        <v>4123</v>
      </c>
      <c r="Y8" s="239">
        <f t="shared" si="3"/>
        <v>0</v>
      </c>
      <c r="Z8" s="239">
        <f t="shared" si="3"/>
        <v>14297</v>
      </c>
      <c r="AA8" s="239">
        <f t="shared" si="3"/>
        <v>0</v>
      </c>
      <c r="AB8" s="239">
        <f t="shared" si="3"/>
        <v>180</v>
      </c>
      <c r="AC8" s="239">
        <f t="shared" si="3"/>
        <v>0</v>
      </c>
      <c r="AD8" s="239">
        <f t="shared" si="3"/>
        <v>635</v>
      </c>
      <c r="AE8" s="239">
        <f t="shared" si="3"/>
        <v>0</v>
      </c>
      <c r="AF8" s="239">
        <f t="shared" si="3"/>
        <v>0</v>
      </c>
      <c r="AG8" s="239">
        <f t="shared" si="3"/>
        <v>0</v>
      </c>
      <c r="AH8" s="239">
        <f t="shared" si="3"/>
        <v>2016</v>
      </c>
      <c r="AI8" s="239">
        <f t="shared" si="3"/>
        <v>7371</v>
      </c>
      <c r="AJ8" s="239">
        <f t="shared" si="3"/>
        <v>0</v>
      </c>
      <c r="AK8" s="239">
        <f t="shared" ref="AK8:BE8" si="4">SUM(AK9,AK23,AK34,AK52,AK64,AK75,AK83,AK97,AK110,AK119,AK128,AK136,AK145,AK160,AK171,AK183,AK195,AK207:AK217)</f>
        <v>0</v>
      </c>
      <c r="AL8" s="239">
        <f t="shared" si="4"/>
        <v>9643</v>
      </c>
      <c r="AM8" s="239">
        <f t="shared" si="4"/>
        <v>6003</v>
      </c>
      <c r="AN8" s="239">
        <f t="shared" si="4"/>
        <v>0</v>
      </c>
      <c r="AO8" s="239">
        <f t="shared" si="4"/>
        <v>0</v>
      </c>
      <c r="AP8" s="239">
        <f t="shared" si="4"/>
        <v>0</v>
      </c>
      <c r="AQ8" s="239">
        <f t="shared" si="4"/>
        <v>0</v>
      </c>
      <c r="AR8" s="239">
        <f t="shared" si="4"/>
        <v>0</v>
      </c>
      <c r="AS8" s="239">
        <f t="shared" si="4"/>
        <v>0</v>
      </c>
      <c r="AT8" s="239">
        <f t="shared" si="4"/>
        <v>0</v>
      </c>
      <c r="AU8" s="239">
        <f t="shared" si="4"/>
        <v>0</v>
      </c>
      <c r="AV8" s="239">
        <f t="shared" si="4"/>
        <v>2468</v>
      </c>
      <c r="AW8" s="239">
        <f t="shared" si="4"/>
        <v>0</v>
      </c>
      <c r="AX8" s="239">
        <f t="shared" si="4"/>
        <v>0</v>
      </c>
      <c r="AY8" s="239">
        <f t="shared" si="4"/>
        <v>0</v>
      </c>
      <c r="AZ8" s="239">
        <f t="shared" si="4"/>
        <v>0</v>
      </c>
      <c r="BA8" s="239">
        <f t="shared" si="4"/>
        <v>15177</v>
      </c>
      <c r="BB8" s="239">
        <f t="shared" si="2"/>
        <v>14862</v>
      </c>
      <c r="BC8" s="239">
        <f t="shared" si="4"/>
        <v>1770</v>
      </c>
      <c r="BD8" s="239">
        <f t="shared" si="4"/>
        <v>13092</v>
      </c>
      <c r="BE8" s="239">
        <f t="shared" si="4"/>
        <v>0</v>
      </c>
    </row>
    <row r="9" s="224" customFormat="1" ht="15.95" customHeight="1" spans="1:57">
      <c r="A9" s="242" t="s">
        <v>643</v>
      </c>
      <c r="B9" s="238">
        <f t="shared" si="0"/>
        <v>0</v>
      </c>
      <c r="C9" s="239">
        <f>SUM('[6]表六 (1)'!B10)</f>
        <v>0</v>
      </c>
      <c r="D9" s="239">
        <f t="shared" ref="D9:D72" si="5">SUM(E9:J9)</f>
        <v>0</v>
      </c>
      <c r="E9" s="243">
        <f t="shared" ref="E9:BE9" si="6">SUM(E10:E11)</f>
        <v>0</v>
      </c>
      <c r="F9" s="243">
        <f t="shared" si="6"/>
        <v>0</v>
      </c>
      <c r="G9" s="243">
        <f t="shared" si="6"/>
        <v>0</v>
      </c>
      <c r="H9" s="243">
        <f t="shared" si="6"/>
        <v>0</v>
      </c>
      <c r="I9" s="243">
        <f t="shared" si="6"/>
        <v>0</v>
      </c>
      <c r="J9" s="243">
        <f t="shared" si="6"/>
        <v>0</v>
      </c>
      <c r="K9" s="239">
        <f t="shared" si="1"/>
        <v>0</v>
      </c>
      <c r="L9" s="243">
        <f t="shared" si="6"/>
        <v>0</v>
      </c>
      <c r="M9" s="243">
        <f t="shared" si="6"/>
        <v>0</v>
      </c>
      <c r="N9" s="243">
        <f t="shared" si="6"/>
        <v>0</v>
      </c>
      <c r="O9" s="243">
        <f t="shared" si="6"/>
        <v>0</v>
      </c>
      <c r="P9" s="243">
        <f t="shared" si="6"/>
        <v>0</v>
      </c>
      <c r="Q9" s="243">
        <f t="shared" si="6"/>
        <v>0</v>
      </c>
      <c r="R9" s="243">
        <f t="shared" si="6"/>
        <v>0</v>
      </c>
      <c r="S9" s="243">
        <f t="shared" si="6"/>
        <v>0</v>
      </c>
      <c r="T9" s="243">
        <f t="shared" si="6"/>
        <v>0</v>
      </c>
      <c r="U9" s="243">
        <f t="shared" si="6"/>
        <v>0</v>
      </c>
      <c r="V9" s="243">
        <f t="shared" si="6"/>
        <v>0</v>
      </c>
      <c r="W9" s="243">
        <f t="shared" si="6"/>
        <v>0</v>
      </c>
      <c r="X9" s="243">
        <f t="shared" si="6"/>
        <v>0</v>
      </c>
      <c r="Y9" s="243">
        <f t="shared" si="6"/>
        <v>0</v>
      </c>
      <c r="Z9" s="243">
        <f t="shared" si="6"/>
        <v>0</v>
      </c>
      <c r="AA9" s="243">
        <f t="shared" si="6"/>
        <v>0</v>
      </c>
      <c r="AB9" s="243">
        <f t="shared" si="6"/>
        <v>0</v>
      </c>
      <c r="AC9" s="243">
        <f t="shared" si="6"/>
        <v>0</v>
      </c>
      <c r="AD9" s="243">
        <f t="shared" si="6"/>
        <v>0</v>
      </c>
      <c r="AE9" s="243">
        <f t="shared" si="6"/>
        <v>0</v>
      </c>
      <c r="AF9" s="243">
        <f t="shared" si="6"/>
        <v>0</v>
      </c>
      <c r="AG9" s="243">
        <f t="shared" si="6"/>
        <v>0</v>
      </c>
      <c r="AH9" s="243">
        <f t="shared" si="6"/>
        <v>0</v>
      </c>
      <c r="AI9" s="243">
        <f t="shared" si="6"/>
        <v>0</v>
      </c>
      <c r="AJ9" s="243">
        <f t="shared" si="6"/>
        <v>0</v>
      </c>
      <c r="AK9" s="243">
        <f t="shared" si="6"/>
        <v>0</v>
      </c>
      <c r="AL9" s="243">
        <f t="shared" si="6"/>
        <v>0</v>
      </c>
      <c r="AM9" s="243">
        <f t="shared" si="6"/>
        <v>0</v>
      </c>
      <c r="AN9" s="243">
        <f t="shared" si="6"/>
        <v>0</v>
      </c>
      <c r="AO9" s="243">
        <f t="shared" si="6"/>
        <v>0</v>
      </c>
      <c r="AP9" s="243">
        <f t="shared" si="6"/>
        <v>0</v>
      </c>
      <c r="AQ9" s="243">
        <f t="shared" si="6"/>
        <v>0</v>
      </c>
      <c r="AR9" s="243">
        <f t="shared" si="6"/>
        <v>0</v>
      </c>
      <c r="AS9" s="243">
        <f t="shared" si="6"/>
        <v>0</v>
      </c>
      <c r="AT9" s="243">
        <f t="shared" si="6"/>
        <v>0</v>
      </c>
      <c r="AU9" s="243">
        <f t="shared" si="6"/>
        <v>0</v>
      </c>
      <c r="AV9" s="243">
        <f t="shared" si="6"/>
        <v>0</v>
      </c>
      <c r="AW9" s="243">
        <f t="shared" si="6"/>
        <v>0</v>
      </c>
      <c r="AX9" s="243">
        <f t="shared" si="6"/>
        <v>0</v>
      </c>
      <c r="AY9" s="243">
        <f t="shared" si="6"/>
        <v>0</v>
      </c>
      <c r="AZ9" s="243">
        <f t="shared" si="6"/>
        <v>0</v>
      </c>
      <c r="BA9" s="243">
        <f t="shared" si="6"/>
        <v>0</v>
      </c>
      <c r="BB9" s="239">
        <f t="shared" si="2"/>
        <v>0</v>
      </c>
      <c r="BC9" s="243">
        <f t="shared" si="6"/>
        <v>0</v>
      </c>
      <c r="BD9" s="243">
        <f t="shared" si="6"/>
        <v>0</v>
      </c>
      <c r="BE9" s="243">
        <f t="shared" si="6"/>
        <v>0</v>
      </c>
    </row>
    <row r="10" s="224" customFormat="1" ht="15.95" customHeight="1" spans="1:57">
      <c r="A10" s="242" t="s">
        <v>644</v>
      </c>
      <c r="B10" s="238">
        <f t="shared" si="0"/>
        <v>0</v>
      </c>
      <c r="C10" s="239">
        <f>SUM('[6]表六 (1)'!B11)</f>
        <v>0</v>
      </c>
      <c r="D10" s="239">
        <f t="shared" si="5"/>
        <v>0</v>
      </c>
      <c r="E10" s="244"/>
      <c r="F10" s="244"/>
      <c r="G10" s="244"/>
      <c r="H10" s="244"/>
      <c r="I10" s="244"/>
      <c r="J10" s="244"/>
      <c r="K10" s="239">
        <f t="shared" si="1"/>
        <v>0</v>
      </c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39">
        <f t="shared" si="2"/>
        <v>0</v>
      </c>
      <c r="BC10" s="244"/>
      <c r="BD10" s="244"/>
      <c r="BE10" s="244"/>
    </row>
    <row r="11" s="224" customFormat="1" ht="15.95" customHeight="1" spans="1:57">
      <c r="A11" s="245" t="s">
        <v>645</v>
      </c>
      <c r="B11" s="238">
        <f t="shared" si="0"/>
        <v>0</v>
      </c>
      <c r="C11" s="239">
        <f>SUM('[6]表六 (1)'!B12)</f>
        <v>0</v>
      </c>
      <c r="D11" s="239">
        <f t="shared" si="5"/>
        <v>0</v>
      </c>
      <c r="E11" s="243">
        <f t="shared" ref="E11:BE11" si="7">SUM(E12:E22)</f>
        <v>0</v>
      </c>
      <c r="F11" s="243">
        <f t="shared" si="7"/>
        <v>0</v>
      </c>
      <c r="G11" s="243">
        <f t="shared" si="7"/>
        <v>0</v>
      </c>
      <c r="H11" s="243">
        <f t="shared" si="7"/>
        <v>0</v>
      </c>
      <c r="I11" s="243">
        <f t="shared" si="7"/>
        <v>0</v>
      </c>
      <c r="J11" s="243">
        <f t="shared" si="7"/>
        <v>0</v>
      </c>
      <c r="K11" s="239">
        <f t="shared" si="1"/>
        <v>0</v>
      </c>
      <c r="L11" s="243">
        <f t="shared" si="7"/>
        <v>0</v>
      </c>
      <c r="M11" s="243">
        <f t="shared" si="7"/>
        <v>0</v>
      </c>
      <c r="N11" s="243">
        <f t="shared" si="7"/>
        <v>0</v>
      </c>
      <c r="O11" s="243">
        <f t="shared" si="7"/>
        <v>0</v>
      </c>
      <c r="P11" s="243">
        <f t="shared" si="7"/>
        <v>0</v>
      </c>
      <c r="Q11" s="243">
        <f t="shared" si="7"/>
        <v>0</v>
      </c>
      <c r="R11" s="243">
        <f t="shared" si="7"/>
        <v>0</v>
      </c>
      <c r="S11" s="243">
        <f t="shared" si="7"/>
        <v>0</v>
      </c>
      <c r="T11" s="243">
        <f t="shared" si="7"/>
        <v>0</v>
      </c>
      <c r="U11" s="243">
        <f t="shared" si="7"/>
        <v>0</v>
      </c>
      <c r="V11" s="243">
        <f t="shared" si="7"/>
        <v>0</v>
      </c>
      <c r="W11" s="243">
        <f t="shared" si="7"/>
        <v>0</v>
      </c>
      <c r="X11" s="243">
        <f t="shared" si="7"/>
        <v>0</v>
      </c>
      <c r="Y11" s="243">
        <f t="shared" si="7"/>
        <v>0</v>
      </c>
      <c r="Z11" s="243">
        <f t="shared" si="7"/>
        <v>0</v>
      </c>
      <c r="AA11" s="243">
        <f t="shared" si="7"/>
        <v>0</v>
      </c>
      <c r="AB11" s="243">
        <f t="shared" si="7"/>
        <v>0</v>
      </c>
      <c r="AC11" s="243">
        <f t="shared" si="7"/>
        <v>0</v>
      </c>
      <c r="AD11" s="243">
        <f t="shared" si="7"/>
        <v>0</v>
      </c>
      <c r="AE11" s="243">
        <f t="shared" si="7"/>
        <v>0</v>
      </c>
      <c r="AF11" s="243">
        <f t="shared" si="7"/>
        <v>0</v>
      </c>
      <c r="AG11" s="243">
        <f t="shared" si="7"/>
        <v>0</v>
      </c>
      <c r="AH11" s="243">
        <f t="shared" si="7"/>
        <v>0</v>
      </c>
      <c r="AI11" s="243">
        <f t="shared" si="7"/>
        <v>0</v>
      </c>
      <c r="AJ11" s="243">
        <f t="shared" si="7"/>
        <v>0</v>
      </c>
      <c r="AK11" s="243">
        <f t="shared" si="7"/>
        <v>0</v>
      </c>
      <c r="AL11" s="243">
        <f t="shared" si="7"/>
        <v>0</v>
      </c>
      <c r="AM11" s="243">
        <f t="shared" si="7"/>
        <v>0</v>
      </c>
      <c r="AN11" s="243">
        <f t="shared" si="7"/>
        <v>0</v>
      </c>
      <c r="AO11" s="243">
        <f t="shared" si="7"/>
        <v>0</v>
      </c>
      <c r="AP11" s="243">
        <f t="shared" si="7"/>
        <v>0</v>
      </c>
      <c r="AQ11" s="243">
        <f t="shared" si="7"/>
        <v>0</v>
      </c>
      <c r="AR11" s="243">
        <f t="shared" si="7"/>
        <v>0</v>
      </c>
      <c r="AS11" s="243">
        <f t="shared" si="7"/>
        <v>0</v>
      </c>
      <c r="AT11" s="243">
        <f t="shared" si="7"/>
        <v>0</v>
      </c>
      <c r="AU11" s="243">
        <f t="shared" si="7"/>
        <v>0</v>
      </c>
      <c r="AV11" s="243">
        <f t="shared" si="7"/>
        <v>0</v>
      </c>
      <c r="AW11" s="243">
        <f t="shared" si="7"/>
        <v>0</v>
      </c>
      <c r="AX11" s="243">
        <f t="shared" si="7"/>
        <v>0</v>
      </c>
      <c r="AY11" s="243">
        <f t="shared" si="7"/>
        <v>0</v>
      </c>
      <c r="AZ11" s="243">
        <f t="shared" si="7"/>
        <v>0</v>
      </c>
      <c r="BA11" s="243">
        <f t="shared" si="7"/>
        <v>0</v>
      </c>
      <c r="BB11" s="239">
        <f t="shared" si="2"/>
        <v>0</v>
      </c>
      <c r="BC11" s="243">
        <f t="shared" si="7"/>
        <v>0</v>
      </c>
      <c r="BD11" s="243">
        <f t="shared" si="7"/>
        <v>0</v>
      </c>
      <c r="BE11" s="243">
        <f t="shared" si="7"/>
        <v>0</v>
      </c>
    </row>
    <row r="12" s="224" customFormat="1" ht="15.95" customHeight="1" spans="1:57">
      <c r="A12" s="242" t="s">
        <v>646</v>
      </c>
      <c r="B12" s="238">
        <f t="shared" si="0"/>
        <v>0</v>
      </c>
      <c r="C12" s="239">
        <f>SUM('[6]表六 (1)'!B13)</f>
        <v>0</v>
      </c>
      <c r="D12" s="239">
        <f t="shared" si="5"/>
        <v>0</v>
      </c>
      <c r="E12" s="246"/>
      <c r="F12" s="246"/>
      <c r="G12" s="246"/>
      <c r="H12" s="246"/>
      <c r="I12" s="246"/>
      <c r="J12" s="246"/>
      <c r="K12" s="239">
        <f t="shared" si="1"/>
        <v>0</v>
      </c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39">
        <f t="shared" si="2"/>
        <v>0</v>
      </c>
      <c r="BC12" s="246"/>
      <c r="BD12" s="246"/>
      <c r="BE12" s="246"/>
    </row>
    <row r="13" s="224" customFormat="1" ht="15.95" customHeight="1" spans="1:57">
      <c r="A13" s="242" t="s">
        <v>647</v>
      </c>
      <c r="B13" s="238">
        <f t="shared" si="0"/>
        <v>0</v>
      </c>
      <c r="C13" s="239">
        <f>SUM('[6]表六 (1)'!B14)</f>
        <v>0</v>
      </c>
      <c r="D13" s="239">
        <f t="shared" si="5"/>
        <v>0</v>
      </c>
      <c r="E13" s="246"/>
      <c r="F13" s="246"/>
      <c r="G13" s="246"/>
      <c r="H13" s="246"/>
      <c r="I13" s="246"/>
      <c r="J13" s="246"/>
      <c r="K13" s="239">
        <f t="shared" si="1"/>
        <v>0</v>
      </c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39">
        <f t="shared" si="2"/>
        <v>0</v>
      </c>
      <c r="BC13" s="246"/>
      <c r="BD13" s="246"/>
      <c r="BE13" s="246"/>
    </row>
    <row r="14" s="224" customFormat="1" ht="15.95" customHeight="1" spans="1:57">
      <c r="A14" s="242" t="s">
        <v>648</v>
      </c>
      <c r="B14" s="238">
        <f t="shared" si="0"/>
        <v>0</v>
      </c>
      <c r="C14" s="239">
        <f>SUM('[6]表六 (1)'!B15)</f>
        <v>0</v>
      </c>
      <c r="D14" s="239">
        <f t="shared" si="5"/>
        <v>0</v>
      </c>
      <c r="E14" s="246"/>
      <c r="F14" s="246"/>
      <c r="G14" s="246"/>
      <c r="H14" s="246"/>
      <c r="I14" s="246"/>
      <c r="J14" s="246"/>
      <c r="K14" s="239">
        <f t="shared" si="1"/>
        <v>0</v>
      </c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39">
        <f t="shared" si="2"/>
        <v>0</v>
      </c>
      <c r="BC14" s="246"/>
      <c r="BD14" s="246"/>
      <c r="BE14" s="246"/>
    </row>
    <row r="15" s="224" customFormat="1" ht="15.95" customHeight="1" spans="1:57">
      <c r="A15" s="242" t="s">
        <v>649</v>
      </c>
      <c r="B15" s="238">
        <f t="shared" si="0"/>
        <v>0</v>
      </c>
      <c r="C15" s="239">
        <f>SUM('[6]表六 (1)'!B16)</f>
        <v>0</v>
      </c>
      <c r="D15" s="239">
        <f t="shared" si="5"/>
        <v>0</v>
      </c>
      <c r="E15" s="246"/>
      <c r="F15" s="246"/>
      <c r="G15" s="246"/>
      <c r="H15" s="246"/>
      <c r="I15" s="246"/>
      <c r="J15" s="246"/>
      <c r="K15" s="239">
        <f t="shared" si="1"/>
        <v>0</v>
      </c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39">
        <f t="shared" si="2"/>
        <v>0</v>
      </c>
      <c r="BC15" s="246"/>
      <c r="BD15" s="246"/>
      <c r="BE15" s="246"/>
    </row>
    <row r="16" s="224" customFormat="1" ht="15.95" customHeight="1" spans="1:57">
      <c r="A16" s="242" t="s">
        <v>650</v>
      </c>
      <c r="B16" s="238">
        <f t="shared" si="0"/>
        <v>0</v>
      </c>
      <c r="C16" s="239">
        <f>SUM('[6]表六 (1)'!B17)</f>
        <v>0</v>
      </c>
      <c r="D16" s="239">
        <f t="shared" si="5"/>
        <v>0</v>
      </c>
      <c r="E16" s="246"/>
      <c r="F16" s="246"/>
      <c r="G16" s="246"/>
      <c r="H16" s="246"/>
      <c r="I16" s="246"/>
      <c r="J16" s="246"/>
      <c r="K16" s="239">
        <f t="shared" si="1"/>
        <v>0</v>
      </c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39">
        <f t="shared" si="2"/>
        <v>0</v>
      </c>
      <c r="BC16" s="246"/>
      <c r="BD16" s="246"/>
      <c r="BE16" s="246"/>
    </row>
    <row r="17" s="224" customFormat="1" ht="15.95" customHeight="1" spans="1:57">
      <c r="A17" s="242" t="s">
        <v>651</v>
      </c>
      <c r="B17" s="238">
        <f t="shared" si="0"/>
        <v>0</v>
      </c>
      <c r="C17" s="239">
        <f>SUM('[6]表六 (1)'!B18)</f>
        <v>0</v>
      </c>
      <c r="D17" s="239">
        <f t="shared" si="5"/>
        <v>0</v>
      </c>
      <c r="E17" s="246"/>
      <c r="F17" s="246"/>
      <c r="G17" s="246"/>
      <c r="H17" s="246"/>
      <c r="I17" s="246"/>
      <c r="J17" s="246"/>
      <c r="K17" s="239">
        <f t="shared" si="1"/>
        <v>0</v>
      </c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  <c r="BB17" s="239">
        <f t="shared" si="2"/>
        <v>0</v>
      </c>
      <c r="BC17" s="246"/>
      <c r="BD17" s="246"/>
      <c r="BE17" s="246"/>
    </row>
    <row r="18" s="224" customFormat="1" ht="15.95" customHeight="1" spans="1:57">
      <c r="A18" s="242" t="s">
        <v>652</v>
      </c>
      <c r="B18" s="238">
        <f t="shared" si="0"/>
        <v>0</v>
      </c>
      <c r="C18" s="239">
        <f>SUM('[6]表六 (1)'!B19)</f>
        <v>0</v>
      </c>
      <c r="D18" s="239">
        <f t="shared" si="5"/>
        <v>0</v>
      </c>
      <c r="E18" s="246"/>
      <c r="F18" s="246"/>
      <c r="G18" s="246"/>
      <c r="H18" s="246"/>
      <c r="I18" s="246"/>
      <c r="J18" s="246"/>
      <c r="K18" s="239">
        <f t="shared" si="1"/>
        <v>0</v>
      </c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39">
        <f t="shared" si="2"/>
        <v>0</v>
      </c>
      <c r="BC18" s="246"/>
      <c r="BD18" s="246"/>
      <c r="BE18" s="246"/>
    </row>
    <row r="19" s="224" customFormat="1" ht="15.95" customHeight="1" spans="1:57">
      <c r="A19" s="242" t="s">
        <v>653</v>
      </c>
      <c r="B19" s="238">
        <f t="shared" si="0"/>
        <v>0</v>
      </c>
      <c r="C19" s="239">
        <f>SUM('[6]表六 (1)'!B20)</f>
        <v>0</v>
      </c>
      <c r="D19" s="239">
        <f t="shared" si="5"/>
        <v>0</v>
      </c>
      <c r="E19" s="246"/>
      <c r="F19" s="246"/>
      <c r="G19" s="246"/>
      <c r="H19" s="246"/>
      <c r="I19" s="246"/>
      <c r="J19" s="246"/>
      <c r="K19" s="239">
        <f t="shared" si="1"/>
        <v>0</v>
      </c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39">
        <f t="shared" si="2"/>
        <v>0</v>
      </c>
      <c r="BC19" s="246"/>
      <c r="BD19" s="246"/>
      <c r="BE19" s="246"/>
    </row>
    <row r="20" s="224" customFormat="1" ht="15.95" customHeight="1" spans="1:57">
      <c r="A20" s="242" t="s">
        <v>654</v>
      </c>
      <c r="B20" s="238">
        <f t="shared" si="0"/>
        <v>0</v>
      </c>
      <c r="C20" s="239">
        <f>SUM('[6]表六 (1)'!B21)</f>
        <v>0</v>
      </c>
      <c r="D20" s="239">
        <f t="shared" si="5"/>
        <v>0</v>
      </c>
      <c r="E20" s="246"/>
      <c r="F20" s="246"/>
      <c r="G20" s="246"/>
      <c r="H20" s="246"/>
      <c r="I20" s="246"/>
      <c r="J20" s="246"/>
      <c r="K20" s="239">
        <f t="shared" si="1"/>
        <v>0</v>
      </c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39">
        <f t="shared" si="2"/>
        <v>0</v>
      </c>
      <c r="BC20" s="246"/>
      <c r="BD20" s="246"/>
      <c r="BE20" s="246"/>
    </row>
    <row r="21" s="224" customFormat="1" ht="15.95" customHeight="1" spans="1:57">
      <c r="A21" s="242" t="s">
        <v>655</v>
      </c>
      <c r="B21" s="238">
        <f t="shared" si="0"/>
        <v>0</v>
      </c>
      <c r="C21" s="239">
        <f>SUM('[6]表六 (1)'!B22)</f>
        <v>0</v>
      </c>
      <c r="D21" s="239">
        <f t="shared" si="5"/>
        <v>0</v>
      </c>
      <c r="E21" s="246"/>
      <c r="F21" s="246"/>
      <c r="G21" s="246"/>
      <c r="H21" s="246"/>
      <c r="I21" s="246"/>
      <c r="J21" s="246"/>
      <c r="K21" s="239">
        <f t="shared" si="1"/>
        <v>0</v>
      </c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  <c r="BB21" s="239">
        <f t="shared" si="2"/>
        <v>0</v>
      </c>
      <c r="BC21" s="246"/>
      <c r="BD21" s="246"/>
      <c r="BE21" s="246"/>
    </row>
    <row r="22" s="224" customFormat="1" ht="15.95" customHeight="1" spans="1:57">
      <c r="A22" s="242" t="s">
        <v>656</v>
      </c>
      <c r="B22" s="238">
        <f t="shared" si="0"/>
        <v>0</v>
      </c>
      <c r="C22" s="239">
        <f>SUM('[6]表六 (1)'!B23)</f>
        <v>0</v>
      </c>
      <c r="D22" s="239">
        <f t="shared" si="5"/>
        <v>0</v>
      </c>
      <c r="E22" s="246"/>
      <c r="F22" s="246"/>
      <c r="G22" s="246"/>
      <c r="H22" s="246"/>
      <c r="I22" s="246"/>
      <c r="J22" s="246"/>
      <c r="K22" s="239">
        <f t="shared" si="1"/>
        <v>0</v>
      </c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39">
        <f t="shared" si="2"/>
        <v>0</v>
      </c>
      <c r="BC22" s="246"/>
      <c r="BD22" s="246"/>
      <c r="BE22" s="246"/>
    </row>
    <row r="23" s="224" customFormat="1" ht="15.95" customHeight="1" spans="1:57">
      <c r="A23" s="242" t="s">
        <v>657</v>
      </c>
      <c r="B23" s="238">
        <f t="shared" si="0"/>
        <v>0</v>
      </c>
      <c r="C23" s="239">
        <f>SUM('[6]表六 (1)'!B24)</f>
        <v>0</v>
      </c>
      <c r="D23" s="239">
        <f t="shared" si="5"/>
        <v>0</v>
      </c>
      <c r="E23" s="243">
        <f t="shared" ref="E23:BE23" si="8">SUM(E24:E25)</f>
        <v>0</v>
      </c>
      <c r="F23" s="243">
        <f t="shared" si="8"/>
        <v>0</v>
      </c>
      <c r="G23" s="243">
        <f t="shared" si="8"/>
        <v>0</v>
      </c>
      <c r="H23" s="243">
        <f t="shared" si="8"/>
        <v>0</v>
      </c>
      <c r="I23" s="243">
        <f t="shared" si="8"/>
        <v>0</v>
      </c>
      <c r="J23" s="243">
        <f t="shared" si="8"/>
        <v>0</v>
      </c>
      <c r="K23" s="239">
        <f t="shared" si="1"/>
        <v>0</v>
      </c>
      <c r="L23" s="243">
        <f t="shared" si="8"/>
        <v>0</v>
      </c>
      <c r="M23" s="243">
        <f t="shared" si="8"/>
        <v>0</v>
      </c>
      <c r="N23" s="243">
        <f t="shared" si="8"/>
        <v>0</v>
      </c>
      <c r="O23" s="243">
        <f t="shared" si="8"/>
        <v>0</v>
      </c>
      <c r="P23" s="243">
        <f t="shared" si="8"/>
        <v>0</v>
      </c>
      <c r="Q23" s="243">
        <f t="shared" si="8"/>
        <v>0</v>
      </c>
      <c r="R23" s="243">
        <f t="shared" si="8"/>
        <v>0</v>
      </c>
      <c r="S23" s="243">
        <f t="shared" si="8"/>
        <v>0</v>
      </c>
      <c r="T23" s="243">
        <f t="shared" si="8"/>
        <v>0</v>
      </c>
      <c r="U23" s="243">
        <f t="shared" si="8"/>
        <v>0</v>
      </c>
      <c r="V23" s="243">
        <f t="shared" si="8"/>
        <v>0</v>
      </c>
      <c r="W23" s="243">
        <f t="shared" si="8"/>
        <v>0</v>
      </c>
      <c r="X23" s="243">
        <f t="shared" si="8"/>
        <v>0</v>
      </c>
      <c r="Y23" s="243">
        <f t="shared" si="8"/>
        <v>0</v>
      </c>
      <c r="Z23" s="243">
        <f t="shared" si="8"/>
        <v>0</v>
      </c>
      <c r="AA23" s="243">
        <f t="shared" si="8"/>
        <v>0</v>
      </c>
      <c r="AB23" s="243">
        <f t="shared" si="8"/>
        <v>0</v>
      </c>
      <c r="AC23" s="243">
        <f t="shared" si="8"/>
        <v>0</v>
      </c>
      <c r="AD23" s="243">
        <f t="shared" si="8"/>
        <v>0</v>
      </c>
      <c r="AE23" s="243">
        <f t="shared" si="8"/>
        <v>0</v>
      </c>
      <c r="AF23" s="243">
        <f t="shared" si="8"/>
        <v>0</v>
      </c>
      <c r="AG23" s="243">
        <f t="shared" si="8"/>
        <v>0</v>
      </c>
      <c r="AH23" s="243">
        <f t="shared" si="8"/>
        <v>0</v>
      </c>
      <c r="AI23" s="243">
        <f t="shared" si="8"/>
        <v>0</v>
      </c>
      <c r="AJ23" s="243">
        <f t="shared" si="8"/>
        <v>0</v>
      </c>
      <c r="AK23" s="243">
        <f t="shared" si="8"/>
        <v>0</v>
      </c>
      <c r="AL23" s="243">
        <f t="shared" si="8"/>
        <v>0</v>
      </c>
      <c r="AM23" s="243">
        <f t="shared" si="8"/>
        <v>0</v>
      </c>
      <c r="AN23" s="243">
        <f t="shared" si="8"/>
        <v>0</v>
      </c>
      <c r="AO23" s="243">
        <f t="shared" si="8"/>
        <v>0</v>
      </c>
      <c r="AP23" s="243">
        <f t="shared" si="8"/>
        <v>0</v>
      </c>
      <c r="AQ23" s="243">
        <f t="shared" si="8"/>
        <v>0</v>
      </c>
      <c r="AR23" s="243">
        <f t="shared" si="8"/>
        <v>0</v>
      </c>
      <c r="AS23" s="243">
        <f t="shared" si="8"/>
        <v>0</v>
      </c>
      <c r="AT23" s="243">
        <f t="shared" si="8"/>
        <v>0</v>
      </c>
      <c r="AU23" s="243">
        <f t="shared" si="8"/>
        <v>0</v>
      </c>
      <c r="AV23" s="243">
        <f t="shared" si="8"/>
        <v>0</v>
      </c>
      <c r="AW23" s="243">
        <f t="shared" si="8"/>
        <v>0</v>
      </c>
      <c r="AX23" s="243">
        <f t="shared" si="8"/>
        <v>0</v>
      </c>
      <c r="AY23" s="243">
        <f t="shared" si="8"/>
        <v>0</v>
      </c>
      <c r="AZ23" s="243">
        <f t="shared" si="8"/>
        <v>0</v>
      </c>
      <c r="BA23" s="243">
        <f t="shared" si="8"/>
        <v>0</v>
      </c>
      <c r="BB23" s="239">
        <f t="shared" si="2"/>
        <v>0</v>
      </c>
      <c r="BC23" s="243">
        <f t="shared" si="8"/>
        <v>0</v>
      </c>
      <c r="BD23" s="243">
        <f t="shared" si="8"/>
        <v>0</v>
      </c>
      <c r="BE23" s="243">
        <f t="shared" si="8"/>
        <v>0</v>
      </c>
    </row>
    <row r="24" s="224" customFormat="1" ht="15.95" customHeight="1" spans="1:57">
      <c r="A24" s="242" t="s">
        <v>658</v>
      </c>
      <c r="B24" s="238">
        <f t="shared" si="0"/>
        <v>0</v>
      </c>
      <c r="C24" s="239">
        <f>SUM('[6]表六 (1)'!B25)</f>
        <v>0</v>
      </c>
      <c r="D24" s="239">
        <f t="shared" si="5"/>
        <v>0</v>
      </c>
      <c r="E24" s="246"/>
      <c r="F24" s="246"/>
      <c r="G24" s="246"/>
      <c r="H24" s="246"/>
      <c r="I24" s="246"/>
      <c r="J24" s="246"/>
      <c r="K24" s="239">
        <f t="shared" si="1"/>
        <v>0</v>
      </c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39">
        <f t="shared" si="2"/>
        <v>0</v>
      </c>
      <c r="BC24" s="246"/>
      <c r="BD24" s="246"/>
      <c r="BE24" s="246"/>
    </row>
    <row r="25" s="224" customFormat="1" ht="15.95" customHeight="1" spans="1:57">
      <c r="A25" s="245" t="s">
        <v>659</v>
      </c>
      <c r="B25" s="238">
        <f t="shared" si="0"/>
        <v>0</v>
      </c>
      <c r="C25" s="239">
        <f>SUM('[6]表六 (1)'!B26)</f>
        <v>0</v>
      </c>
      <c r="D25" s="239">
        <f t="shared" si="5"/>
        <v>0</v>
      </c>
      <c r="E25" s="243">
        <f t="shared" ref="E25:BE25" si="9">SUM(E26:E33)</f>
        <v>0</v>
      </c>
      <c r="F25" s="243">
        <f t="shared" si="9"/>
        <v>0</v>
      </c>
      <c r="G25" s="243">
        <f t="shared" si="9"/>
        <v>0</v>
      </c>
      <c r="H25" s="243">
        <f t="shared" si="9"/>
        <v>0</v>
      </c>
      <c r="I25" s="243">
        <f t="shared" si="9"/>
        <v>0</v>
      </c>
      <c r="J25" s="243">
        <f t="shared" si="9"/>
        <v>0</v>
      </c>
      <c r="K25" s="239">
        <f t="shared" si="1"/>
        <v>0</v>
      </c>
      <c r="L25" s="243">
        <f t="shared" si="9"/>
        <v>0</v>
      </c>
      <c r="M25" s="243">
        <f t="shared" si="9"/>
        <v>0</v>
      </c>
      <c r="N25" s="243">
        <f t="shared" si="9"/>
        <v>0</v>
      </c>
      <c r="O25" s="243">
        <f t="shared" si="9"/>
        <v>0</v>
      </c>
      <c r="P25" s="243">
        <f t="shared" si="9"/>
        <v>0</v>
      </c>
      <c r="Q25" s="243">
        <f t="shared" si="9"/>
        <v>0</v>
      </c>
      <c r="R25" s="243">
        <f t="shared" si="9"/>
        <v>0</v>
      </c>
      <c r="S25" s="243">
        <f t="shared" si="9"/>
        <v>0</v>
      </c>
      <c r="T25" s="243">
        <f t="shared" si="9"/>
        <v>0</v>
      </c>
      <c r="U25" s="243">
        <f t="shared" si="9"/>
        <v>0</v>
      </c>
      <c r="V25" s="243">
        <f t="shared" si="9"/>
        <v>0</v>
      </c>
      <c r="W25" s="243">
        <f t="shared" si="9"/>
        <v>0</v>
      </c>
      <c r="X25" s="243">
        <f t="shared" si="9"/>
        <v>0</v>
      </c>
      <c r="Y25" s="243">
        <f t="shared" si="9"/>
        <v>0</v>
      </c>
      <c r="Z25" s="243">
        <f t="shared" si="9"/>
        <v>0</v>
      </c>
      <c r="AA25" s="243">
        <f t="shared" si="9"/>
        <v>0</v>
      </c>
      <c r="AB25" s="243">
        <f t="shared" si="9"/>
        <v>0</v>
      </c>
      <c r="AC25" s="243">
        <f t="shared" si="9"/>
        <v>0</v>
      </c>
      <c r="AD25" s="243">
        <f t="shared" si="9"/>
        <v>0</v>
      </c>
      <c r="AE25" s="243">
        <f t="shared" si="9"/>
        <v>0</v>
      </c>
      <c r="AF25" s="243">
        <f t="shared" si="9"/>
        <v>0</v>
      </c>
      <c r="AG25" s="243">
        <f t="shared" si="9"/>
        <v>0</v>
      </c>
      <c r="AH25" s="243">
        <f t="shared" si="9"/>
        <v>0</v>
      </c>
      <c r="AI25" s="243">
        <f t="shared" si="9"/>
        <v>0</v>
      </c>
      <c r="AJ25" s="243">
        <f t="shared" si="9"/>
        <v>0</v>
      </c>
      <c r="AK25" s="243">
        <f t="shared" si="9"/>
        <v>0</v>
      </c>
      <c r="AL25" s="243">
        <f t="shared" si="9"/>
        <v>0</v>
      </c>
      <c r="AM25" s="243">
        <f t="shared" si="9"/>
        <v>0</v>
      </c>
      <c r="AN25" s="243">
        <f t="shared" si="9"/>
        <v>0</v>
      </c>
      <c r="AO25" s="243">
        <f t="shared" si="9"/>
        <v>0</v>
      </c>
      <c r="AP25" s="243">
        <f t="shared" si="9"/>
        <v>0</v>
      </c>
      <c r="AQ25" s="243">
        <f t="shared" si="9"/>
        <v>0</v>
      </c>
      <c r="AR25" s="243">
        <f t="shared" si="9"/>
        <v>0</v>
      </c>
      <c r="AS25" s="243">
        <f t="shared" si="9"/>
        <v>0</v>
      </c>
      <c r="AT25" s="243">
        <f t="shared" si="9"/>
        <v>0</v>
      </c>
      <c r="AU25" s="243">
        <f t="shared" si="9"/>
        <v>0</v>
      </c>
      <c r="AV25" s="243">
        <f t="shared" si="9"/>
        <v>0</v>
      </c>
      <c r="AW25" s="243">
        <f t="shared" si="9"/>
        <v>0</v>
      </c>
      <c r="AX25" s="243">
        <f t="shared" si="9"/>
        <v>0</v>
      </c>
      <c r="AY25" s="243">
        <f t="shared" si="9"/>
        <v>0</v>
      </c>
      <c r="AZ25" s="243">
        <f t="shared" si="9"/>
        <v>0</v>
      </c>
      <c r="BA25" s="243">
        <f t="shared" si="9"/>
        <v>0</v>
      </c>
      <c r="BB25" s="239">
        <f t="shared" si="2"/>
        <v>0</v>
      </c>
      <c r="BC25" s="243">
        <f t="shared" si="9"/>
        <v>0</v>
      </c>
      <c r="BD25" s="243">
        <f t="shared" si="9"/>
        <v>0</v>
      </c>
      <c r="BE25" s="243">
        <f t="shared" si="9"/>
        <v>0</v>
      </c>
    </row>
    <row r="26" s="224" customFormat="1" ht="15.95" customHeight="1" spans="1:57">
      <c r="A26" s="242" t="s">
        <v>660</v>
      </c>
      <c r="B26" s="238">
        <f t="shared" si="0"/>
        <v>0</v>
      </c>
      <c r="C26" s="239">
        <f>SUM('[6]表六 (1)'!B27)</f>
        <v>0</v>
      </c>
      <c r="D26" s="239">
        <f t="shared" si="5"/>
        <v>0</v>
      </c>
      <c r="E26" s="246"/>
      <c r="F26" s="246"/>
      <c r="G26" s="246"/>
      <c r="H26" s="246"/>
      <c r="I26" s="246"/>
      <c r="J26" s="246"/>
      <c r="K26" s="239">
        <f t="shared" si="1"/>
        <v>0</v>
      </c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  <c r="BB26" s="239">
        <f t="shared" si="2"/>
        <v>0</v>
      </c>
      <c r="BC26" s="246"/>
      <c r="BD26" s="246"/>
      <c r="BE26" s="246"/>
    </row>
    <row r="27" s="224" customFormat="1" ht="15.95" customHeight="1" spans="1:57">
      <c r="A27" s="242" t="s">
        <v>661</v>
      </c>
      <c r="B27" s="238">
        <f t="shared" si="0"/>
        <v>0</v>
      </c>
      <c r="C27" s="239">
        <f>SUM('[6]表六 (1)'!B28)</f>
        <v>0</v>
      </c>
      <c r="D27" s="239">
        <f t="shared" si="5"/>
        <v>0</v>
      </c>
      <c r="E27" s="246"/>
      <c r="F27" s="246"/>
      <c r="G27" s="246"/>
      <c r="H27" s="246"/>
      <c r="I27" s="246"/>
      <c r="J27" s="246"/>
      <c r="K27" s="239">
        <f t="shared" si="1"/>
        <v>0</v>
      </c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39">
        <f t="shared" si="2"/>
        <v>0</v>
      </c>
      <c r="BC27" s="246"/>
      <c r="BD27" s="246"/>
      <c r="BE27" s="246"/>
    </row>
    <row r="28" s="224" customFormat="1" ht="15.95" customHeight="1" spans="1:57">
      <c r="A28" s="242" t="s">
        <v>662</v>
      </c>
      <c r="B28" s="238">
        <f t="shared" si="0"/>
        <v>0</v>
      </c>
      <c r="C28" s="239">
        <f>SUM('[6]表六 (1)'!B29)</f>
        <v>0</v>
      </c>
      <c r="D28" s="239">
        <f t="shared" si="5"/>
        <v>0</v>
      </c>
      <c r="E28" s="246"/>
      <c r="F28" s="246"/>
      <c r="G28" s="246"/>
      <c r="H28" s="246"/>
      <c r="I28" s="246"/>
      <c r="J28" s="246"/>
      <c r="K28" s="239">
        <f t="shared" si="1"/>
        <v>0</v>
      </c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  <c r="AP28" s="246"/>
      <c r="AQ28" s="246"/>
      <c r="AR28" s="246"/>
      <c r="AS28" s="246"/>
      <c r="AT28" s="246"/>
      <c r="AU28" s="246"/>
      <c r="AV28" s="246"/>
      <c r="AW28" s="246"/>
      <c r="AX28" s="246"/>
      <c r="AY28" s="246"/>
      <c r="AZ28" s="246"/>
      <c r="BA28" s="246"/>
      <c r="BB28" s="239">
        <f t="shared" si="2"/>
        <v>0</v>
      </c>
      <c r="BC28" s="246"/>
      <c r="BD28" s="246"/>
      <c r="BE28" s="246"/>
    </row>
    <row r="29" s="224" customFormat="1" ht="15.95" customHeight="1" spans="1:57">
      <c r="A29" s="242" t="s">
        <v>663</v>
      </c>
      <c r="B29" s="238">
        <f t="shared" si="0"/>
        <v>0</v>
      </c>
      <c r="C29" s="239">
        <f>SUM('[6]表六 (1)'!B30)</f>
        <v>0</v>
      </c>
      <c r="D29" s="239">
        <f t="shared" si="5"/>
        <v>0</v>
      </c>
      <c r="E29" s="246"/>
      <c r="F29" s="246"/>
      <c r="G29" s="246"/>
      <c r="H29" s="246"/>
      <c r="I29" s="246"/>
      <c r="J29" s="246"/>
      <c r="K29" s="239">
        <f t="shared" si="1"/>
        <v>0</v>
      </c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39">
        <f t="shared" si="2"/>
        <v>0</v>
      </c>
      <c r="BC29" s="246"/>
      <c r="BD29" s="246"/>
      <c r="BE29" s="246"/>
    </row>
    <row r="30" s="224" customFormat="1" ht="15.95" customHeight="1" spans="1:57">
      <c r="A30" s="242" t="s">
        <v>664</v>
      </c>
      <c r="B30" s="238">
        <f t="shared" si="0"/>
        <v>0</v>
      </c>
      <c r="C30" s="239">
        <f>SUM('[6]表六 (1)'!B31)</f>
        <v>0</v>
      </c>
      <c r="D30" s="239">
        <f t="shared" si="5"/>
        <v>0</v>
      </c>
      <c r="E30" s="246"/>
      <c r="F30" s="246"/>
      <c r="G30" s="246"/>
      <c r="H30" s="246"/>
      <c r="I30" s="246"/>
      <c r="J30" s="246"/>
      <c r="K30" s="239">
        <f t="shared" si="1"/>
        <v>0</v>
      </c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39">
        <f t="shared" si="2"/>
        <v>0</v>
      </c>
      <c r="BC30" s="246"/>
      <c r="BD30" s="246"/>
      <c r="BE30" s="246"/>
    </row>
    <row r="31" s="224" customFormat="1" ht="15.95" customHeight="1" spans="1:57">
      <c r="A31" s="242" t="s">
        <v>665</v>
      </c>
      <c r="B31" s="238">
        <f t="shared" si="0"/>
        <v>0</v>
      </c>
      <c r="C31" s="239">
        <f>SUM('[6]表六 (1)'!B32)</f>
        <v>0</v>
      </c>
      <c r="D31" s="239">
        <f t="shared" si="5"/>
        <v>0</v>
      </c>
      <c r="E31" s="246"/>
      <c r="F31" s="246"/>
      <c r="G31" s="246"/>
      <c r="H31" s="246"/>
      <c r="I31" s="246"/>
      <c r="J31" s="246"/>
      <c r="K31" s="239">
        <f t="shared" si="1"/>
        <v>0</v>
      </c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39">
        <f t="shared" si="2"/>
        <v>0</v>
      </c>
      <c r="BC31" s="246"/>
      <c r="BD31" s="246"/>
      <c r="BE31" s="246"/>
    </row>
    <row r="32" s="224" customFormat="1" ht="15.95" customHeight="1" spans="1:57">
      <c r="A32" s="242" t="s">
        <v>666</v>
      </c>
      <c r="B32" s="238">
        <f t="shared" si="0"/>
        <v>0</v>
      </c>
      <c r="C32" s="239">
        <f>SUM('[6]表六 (1)'!B33)</f>
        <v>0</v>
      </c>
      <c r="D32" s="239">
        <f t="shared" si="5"/>
        <v>0</v>
      </c>
      <c r="E32" s="246"/>
      <c r="F32" s="246"/>
      <c r="G32" s="246"/>
      <c r="H32" s="246"/>
      <c r="I32" s="246"/>
      <c r="J32" s="246"/>
      <c r="K32" s="239">
        <f t="shared" si="1"/>
        <v>0</v>
      </c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39">
        <f t="shared" si="2"/>
        <v>0</v>
      </c>
      <c r="BC32" s="246"/>
      <c r="BD32" s="246"/>
      <c r="BE32" s="246"/>
    </row>
    <row r="33" s="224" customFormat="1" ht="15.95" customHeight="1" spans="1:57">
      <c r="A33" s="242" t="s">
        <v>667</v>
      </c>
      <c r="B33" s="238">
        <f t="shared" si="0"/>
        <v>0</v>
      </c>
      <c r="C33" s="239">
        <f>SUM('[6]表六 (1)'!B34)</f>
        <v>0</v>
      </c>
      <c r="D33" s="239">
        <f t="shared" si="5"/>
        <v>0</v>
      </c>
      <c r="E33" s="246"/>
      <c r="F33" s="246"/>
      <c r="G33" s="246"/>
      <c r="H33" s="246"/>
      <c r="I33" s="246"/>
      <c r="J33" s="246"/>
      <c r="K33" s="239">
        <f t="shared" si="1"/>
        <v>0</v>
      </c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39">
        <f t="shared" si="2"/>
        <v>0</v>
      </c>
      <c r="BC33" s="246"/>
      <c r="BD33" s="246"/>
      <c r="BE33" s="246"/>
    </row>
    <row r="34" s="224" customFormat="1" ht="15.95" customHeight="1" spans="1:57">
      <c r="A34" s="242" t="s">
        <v>668</v>
      </c>
      <c r="B34" s="238">
        <f t="shared" si="0"/>
        <v>0</v>
      </c>
      <c r="C34" s="239">
        <f>SUM('[6]表六 (1)'!B35)</f>
        <v>0</v>
      </c>
      <c r="D34" s="239">
        <f t="shared" si="5"/>
        <v>0</v>
      </c>
      <c r="E34" s="243">
        <f t="shared" ref="E34:BE34" si="10">SUM(E35:E36)</f>
        <v>0</v>
      </c>
      <c r="F34" s="243">
        <f t="shared" si="10"/>
        <v>0</v>
      </c>
      <c r="G34" s="243">
        <f t="shared" si="10"/>
        <v>0</v>
      </c>
      <c r="H34" s="243">
        <f t="shared" si="10"/>
        <v>0</v>
      </c>
      <c r="I34" s="243">
        <f t="shared" si="10"/>
        <v>0</v>
      </c>
      <c r="J34" s="243">
        <f t="shared" si="10"/>
        <v>0</v>
      </c>
      <c r="K34" s="239">
        <f t="shared" si="1"/>
        <v>0</v>
      </c>
      <c r="L34" s="243">
        <f t="shared" si="10"/>
        <v>0</v>
      </c>
      <c r="M34" s="243">
        <f t="shared" si="10"/>
        <v>0</v>
      </c>
      <c r="N34" s="243">
        <f t="shared" si="10"/>
        <v>0</v>
      </c>
      <c r="O34" s="243">
        <f t="shared" si="10"/>
        <v>0</v>
      </c>
      <c r="P34" s="243">
        <f t="shared" si="10"/>
        <v>0</v>
      </c>
      <c r="Q34" s="243">
        <f t="shared" si="10"/>
        <v>0</v>
      </c>
      <c r="R34" s="243">
        <f t="shared" si="10"/>
        <v>0</v>
      </c>
      <c r="S34" s="243">
        <f t="shared" si="10"/>
        <v>0</v>
      </c>
      <c r="T34" s="243">
        <f t="shared" si="10"/>
        <v>0</v>
      </c>
      <c r="U34" s="243">
        <f t="shared" si="10"/>
        <v>0</v>
      </c>
      <c r="V34" s="243">
        <f t="shared" si="10"/>
        <v>0</v>
      </c>
      <c r="W34" s="243">
        <f t="shared" si="10"/>
        <v>0</v>
      </c>
      <c r="X34" s="243">
        <f t="shared" si="10"/>
        <v>0</v>
      </c>
      <c r="Y34" s="243">
        <f t="shared" si="10"/>
        <v>0</v>
      </c>
      <c r="Z34" s="243">
        <f t="shared" si="10"/>
        <v>0</v>
      </c>
      <c r="AA34" s="243">
        <f t="shared" si="10"/>
        <v>0</v>
      </c>
      <c r="AB34" s="243">
        <f t="shared" si="10"/>
        <v>0</v>
      </c>
      <c r="AC34" s="243">
        <f t="shared" si="10"/>
        <v>0</v>
      </c>
      <c r="AD34" s="243">
        <f t="shared" si="10"/>
        <v>0</v>
      </c>
      <c r="AE34" s="243">
        <f t="shared" si="10"/>
        <v>0</v>
      </c>
      <c r="AF34" s="243">
        <f t="shared" si="10"/>
        <v>0</v>
      </c>
      <c r="AG34" s="243">
        <f t="shared" si="10"/>
        <v>0</v>
      </c>
      <c r="AH34" s="243">
        <f t="shared" si="10"/>
        <v>0</v>
      </c>
      <c r="AI34" s="243">
        <f t="shared" si="10"/>
        <v>0</v>
      </c>
      <c r="AJ34" s="243">
        <f t="shared" si="10"/>
        <v>0</v>
      </c>
      <c r="AK34" s="243">
        <f t="shared" si="10"/>
        <v>0</v>
      </c>
      <c r="AL34" s="243">
        <f t="shared" si="10"/>
        <v>0</v>
      </c>
      <c r="AM34" s="243">
        <f t="shared" si="10"/>
        <v>0</v>
      </c>
      <c r="AN34" s="243">
        <f t="shared" si="10"/>
        <v>0</v>
      </c>
      <c r="AO34" s="243">
        <f t="shared" si="10"/>
        <v>0</v>
      </c>
      <c r="AP34" s="243">
        <f t="shared" si="10"/>
        <v>0</v>
      </c>
      <c r="AQ34" s="243">
        <f t="shared" si="10"/>
        <v>0</v>
      </c>
      <c r="AR34" s="243">
        <f t="shared" si="10"/>
        <v>0</v>
      </c>
      <c r="AS34" s="243">
        <f t="shared" si="10"/>
        <v>0</v>
      </c>
      <c r="AT34" s="243">
        <f t="shared" si="10"/>
        <v>0</v>
      </c>
      <c r="AU34" s="243">
        <f t="shared" si="10"/>
        <v>0</v>
      </c>
      <c r="AV34" s="243">
        <f t="shared" si="10"/>
        <v>0</v>
      </c>
      <c r="AW34" s="243">
        <f t="shared" si="10"/>
        <v>0</v>
      </c>
      <c r="AX34" s="243">
        <f t="shared" si="10"/>
        <v>0</v>
      </c>
      <c r="AY34" s="243">
        <f t="shared" si="10"/>
        <v>0</v>
      </c>
      <c r="AZ34" s="243">
        <f t="shared" si="10"/>
        <v>0</v>
      </c>
      <c r="BA34" s="243">
        <f t="shared" si="10"/>
        <v>0</v>
      </c>
      <c r="BB34" s="239">
        <f t="shared" si="2"/>
        <v>0</v>
      </c>
      <c r="BC34" s="243">
        <f t="shared" si="10"/>
        <v>0</v>
      </c>
      <c r="BD34" s="243">
        <f t="shared" si="10"/>
        <v>0</v>
      </c>
      <c r="BE34" s="243">
        <f t="shared" si="10"/>
        <v>0</v>
      </c>
    </row>
    <row r="35" s="224" customFormat="1" ht="15.95" customHeight="1" spans="1:57">
      <c r="A35" s="242" t="s">
        <v>669</v>
      </c>
      <c r="B35" s="238">
        <f t="shared" si="0"/>
        <v>0</v>
      </c>
      <c r="C35" s="239">
        <f>SUM('[6]表六 (1)'!B36)</f>
        <v>0</v>
      </c>
      <c r="D35" s="239">
        <f t="shared" si="5"/>
        <v>0</v>
      </c>
      <c r="E35" s="246"/>
      <c r="F35" s="246"/>
      <c r="G35" s="246"/>
      <c r="H35" s="246"/>
      <c r="I35" s="246"/>
      <c r="J35" s="246"/>
      <c r="K35" s="239">
        <f t="shared" si="1"/>
        <v>0</v>
      </c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6"/>
      <c r="AN35" s="246"/>
      <c r="AO35" s="246"/>
      <c r="AP35" s="246"/>
      <c r="AQ35" s="246"/>
      <c r="AR35" s="246"/>
      <c r="AS35" s="246"/>
      <c r="AT35" s="246"/>
      <c r="AU35" s="246"/>
      <c r="AV35" s="246"/>
      <c r="AW35" s="246"/>
      <c r="AX35" s="246"/>
      <c r="AY35" s="246"/>
      <c r="AZ35" s="246"/>
      <c r="BA35" s="246"/>
      <c r="BB35" s="239">
        <f t="shared" si="2"/>
        <v>0</v>
      </c>
      <c r="BC35" s="246"/>
      <c r="BD35" s="246"/>
      <c r="BE35" s="246"/>
    </row>
    <row r="36" s="224" customFormat="1" ht="15.95" customHeight="1" spans="1:57">
      <c r="A36" s="242" t="s">
        <v>670</v>
      </c>
      <c r="B36" s="238">
        <f t="shared" si="0"/>
        <v>0</v>
      </c>
      <c r="C36" s="239">
        <f>SUM('[6]表六 (1)'!B37)</f>
        <v>0</v>
      </c>
      <c r="D36" s="239">
        <f t="shared" si="5"/>
        <v>0</v>
      </c>
      <c r="E36" s="243">
        <f t="shared" ref="E36:BE36" si="11">SUM(E37:E51)</f>
        <v>0</v>
      </c>
      <c r="F36" s="243">
        <f t="shared" si="11"/>
        <v>0</v>
      </c>
      <c r="G36" s="243">
        <f t="shared" si="11"/>
        <v>0</v>
      </c>
      <c r="H36" s="243">
        <f t="shared" si="11"/>
        <v>0</v>
      </c>
      <c r="I36" s="243">
        <f t="shared" si="11"/>
        <v>0</v>
      </c>
      <c r="J36" s="243">
        <f t="shared" si="11"/>
        <v>0</v>
      </c>
      <c r="K36" s="239">
        <f t="shared" si="1"/>
        <v>0</v>
      </c>
      <c r="L36" s="243">
        <f t="shared" si="11"/>
        <v>0</v>
      </c>
      <c r="M36" s="243">
        <f t="shared" si="11"/>
        <v>0</v>
      </c>
      <c r="N36" s="243">
        <f t="shared" si="11"/>
        <v>0</v>
      </c>
      <c r="O36" s="243">
        <f t="shared" si="11"/>
        <v>0</v>
      </c>
      <c r="P36" s="243">
        <f t="shared" si="11"/>
        <v>0</v>
      </c>
      <c r="Q36" s="243">
        <f t="shared" si="11"/>
        <v>0</v>
      </c>
      <c r="R36" s="243">
        <f t="shared" si="11"/>
        <v>0</v>
      </c>
      <c r="S36" s="243">
        <f t="shared" si="11"/>
        <v>0</v>
      </c>
      <c r="T36" s="243">
        <f t="shared" si="11"/>
        <v>0</v>
      </c>
      <c r="U36" s="243">
        <f t="shared" si="11"/>
        <v>0</v>
      </c>
      <c r="V36" s="243">
        <f t="shared" si="11"/>
        <v>0</v>
      </c>
      <c r="W36" s="243">
        <f t="shared" si="11"/>
        <v>0</v>
      </c>
      <c r="X36" s="243">
        <f t="shared" si="11"/>
        <v>0</v>
      </c>
      <c r="Y36" s="243">
        <f t="shared" si="11"/>
        <v>0</v>
      </c>
      <c r="Z36" s="243">
        <f t="shared" si="11"/>
        <v>0</v>
      </c>
      <c r="AA36" s="243">
        <f t="shared" si="11"/>
        <v>0</v>
      </c>
      <c r="AB36" s="243">
        <f t="shared" si="11"/>
        <v>0</v>
      </c>
      <c r="AC36" s="243">
        <f t="shared" si="11"/>
        <v>0</v>
      </c>
      <c r="AD36" s="243">
        <f t="shared" si="11"/>
        <v>0</v>
      </c>
      <c r="AE36" s="243">
        <f t="shared" si="11"/>
        <v>0</v>
      </c>
      <c r="AF36" s="243">
        <f t="shared" si="11"/>
        <v>0</v>
      </c>
      <c r="AG36" s="243">
        <f t="shared" si="11"/>
        <v>0</v>
      </c>
      <c r="AH36" s="243">
        <f t="shared" si="11"/>
        <v>0</v>
      </c>
      <c r="AI36" s="243">
        <f t="shared" si="11"/>
        <v>0</v>
      </c>
      <c r="AJ36" s="243">
        <f t="shared" si="11"/>
        <v>0</v>
      </c>
      <c r="AK36" s="243">
        <f t="shared" si="11"/>
        <v>0</v>
      </c>
      <c r="AL36" s="243">
        <f t="shared" si="11"/>
        <v>0</v>
      </c>
      <c r="AM36" s="243">
        <f t="shared" si="11"/>
        <v>0</v>
      </c>
      <c r="AN36" s="243">
        <f t="shared" si="11"/>
        <v>0</v>
      </c>
      <c r="AO36" s="243">
        <f t="shared" si="11"/>
        <v>0</v>
      </c>
      <c r="AP36" s="243">
        <f t="shared" si="11"/>
        <v>0</v>
      </c>
      <c r="AQ36" s="243">
        <f t="shared" si="11"/>
        <v>0</v>
      </c>
      <c r="AR36" s="243">
        <f t="shared" si="11"/>
        <v>0</v>
      </c>
      <c r="AS36" s="243">
        <f t="shared" si="11"/>
        <v>0</v>
      </c>
      <c r="AT36" s="243">
        <f t="shared" si="11"/>
        <v>0</v>
      </c>
      <c r="AU36" s="243">
        <f t="shared" si="11"/>
        <v>0</v>
      </c>
      <c r="AV36" s="243">
        <f t="shared" si="11"/>
        <v>0</v>
      </c>
      <c r="AW36" s="243">
        <f t="shared" si="11"/>
        <v>0</v>
      </c>
      <c r="AX36" s="243">
        <f t="shared" si="11"/>
        <v>0</v>
      </c>
      <c r="AY36" s="243">
        <f t="shared" si="11"/>
        <v>0</v>
      </c>
      <c r="AZ36" s="243">
        <f t="shared" si="11"/>
        <v>0</v>
      </c>
      <c r="BA36" s="243">
        <f t="shared" si="11"/>
        <v>0</v>
      </c>
      <c r="BB36" s="239">
        <f t="shared" si="2"/>
        <v>0</v>
      </c>
      <c r="BC36" s="243">
        <f t="shared" si="11"/>
        <v>0</v>
      </c>
      <c r="BD36" s="243">
        <f t="shared" si="11"/>
        <v>0</v>
      </c>
      <c r="BE36" s="243">
        <f t="shared" si="11"/>
        <v>0</v>
      </c>
    </row>
    <row r="37" s="224" customFormat="1" ht="15.95" customHeight="1" spans="1:57">
      <c r="A37" s="247" t="s">
        <v>671</v>
      </c>
      <c r="B37" s="238">
        <f t="shared" si="0"/>
        <v>0</v>
      </c>
      <c r="C37" s="239">
        <f>SUM('[6]表六 (1)'!B38)</f>
        <v>0</v>
      </c>
      <c r="D37" s="239">
        <f t="shared" si="5"/>
        <v>0</v>
      </c>
      <c r="E37" s="246"/>
      <c r="F37" s="246"/>
      <c r="G37" s="246"/>
      <c r="H37" s="246"/>
      <c r="I37" s="246"/>
      <c r="J37" s="246"/>
      <c r="K37" s="239">
        <f t="shared" si="1"/>
        <v>0</v>
      </c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39">
        <f t="shared" si="2"/>
        <v>0</v>
      </c>
      <c r="BC37" s="246"/>
      <c r="BD37" s="246"/>
      <c r="BE37" s="246"/>
    </row>
    <row r="38" s="224" customFormat="1" ht="15.95" customHeight="1" spans="1:57">
      <c r="A38" s="247" t="s">
        <v>672</v>
      </c>
      <c r="B38" s="238">
        <f t="shared" si="0"/>
        <v>0</v>
      </c>
      <c r="C38" s="239">
        <f>SUM('[6]表六 (1)'!B39)</f>
        <v>0</v>
      </c>
      <c r="D38" s="239">
        <f t="shared" si="5"/>
        <v>0</v>
      </c>
      <c r="E38" s="246"/>
      <c r="F38" s="246"/>
      <c r="G38" s="246"/>
      <c r="H38" s="246"/>
      <c r="I38" s="246"/>
      <c r="J38" s="246"/>
      <c r="K38" s="239">
        <f t="shared" si="1"/>
        <v>0</v>
      </c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  <c r="BB38" s="239">
        <f t="shared" si="2"/>
        <v>0</v>
      </c>
      <c r="BC38" s="246"/>
      <c r="BD38" s="246"/>
      <c r="BE38" s="246"/>
    </row>
    <row r="39" s="224" customFormat="1" ht="15.95" customHeight="1" spans="1:57">
      <c r="A39" s="247" t="s">
        <v>673</v>
      </c>
      <c r="B39" s="238">
        <f t="shared" si="0"/>
        <v>0</v>
      </c>
      <c r="C39" s="239">
        <f>SUM('[6]表六 (1)'!B40)</f>
        <v>0</v>
      </c>
      <c r="D39" s="239">
        <f t="shared" si="5"/>
        <v>0</v>
      </c>
      <c r="E39" s="246"/>
      <c r="F39" s="246"/>
      <c r="G39" s="246"/>
      <c r="H39" s="246"/>
      <c r="I39" s="246"/>
      <c r="J39" s="246"/>
      <c r="K39" s="239">
        <f t="shared" si="1"/>
        <v>0</v>
      </c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39">
        <f t="shared" si="2"/>
        <v>0</v>
      </c>
      <c r="BC39" s="246"/>
      <c r="BD39" s="246"/>
      <c r="BE39" s="246"/>
    </row>
    <row r="40" s="224" customFormat="1" ht="15.95" customHeight="1" spans="1:57">
      <c r="A40" s="247" t="s">
        <v>674</v>
      </c>
      <c r="B40" s="238">
        <f t="shared" si="0"/>
        <v>0</v>
      </c>
      <c r="C40" s="239">
        <f>SUM('[6]表六 (1)'!B41)</f>
        <v>0</v>
      </c>
      <c r="D40" s="239">
        <f t="shared" si="5"/>
        <v>0</v>
      </c>
      <c r="E40" s="246"/>
      <c r="F40" s="246"/>
      <c r="G40" s="246"/>
      <c r="H40" s="246"/>
      <c r="I40" s="246"/>
      <c r="J40" s="246"/>
      <c r="K40" s="239">
        <f t="shared" si="1"/>
        <v>0</v>
      </c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39">
        <f t="shared" si="2"/>
        <v>0</v>
      </c>
      <c r="BC40" s="246"/>
      <c r="BD40" s="246"/>
      <c r="BE40" s="246"/>
    </row>
    <row r="41" s="224" customFormat="1" ht="15.95" customHeight="1" spans="1:57">
      <c r="A41" s="247" t="s">
        <v>675</v>
      </c>
      <c r="B41" s="238">
        <f t="shared" si="0"/>
        <v>0</v>
      </c>
      <c r="C41" s="239">
        <f>SUM('[6]表六 (1)'!B42)</f>
        <v>0</v>
      </c>
      <c r="D41" s="239">
        <f t="shared" si="5"/>
        <v>0</v>
      </c>
      <c r="E41" s="246"/>
      <c r="F41" s="246"/>
      <c r="G41" s="246"/>
      <c r="H41" s="246"/>
      <c r="I41" s="246"/>
      <c r="J41" s="246"/>
      <c r="K41" s="239">
        <f t="shared" si="1"/>
        <v>0</v>
      </c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39">
        <f t="shared" si="2"/>
        <v>0</v>
      </c>
      <c r="BC41" s="246"/>
      <c r="BD41" s="246"/>
      <c r="BE41" s="246"/>
    </row>
    <row r="42" s="224" customFormat="1" ht="15.95" customHeight="1" spans="1:57">
      <c r="A42" s="247" t="s">
        <v>676</v>
      </c>
      <c r="B42" s="238">
        <f t="shared" si="0"/>
        <v>0</v>
      </c>
      <c r="C42" s="239">
        <f>SUM('[6]表六 (1)'!B43)</f>
        <v>0</v>
      </c>
      <c r="D42" s="239">
        <f t="shared" si="5"/>
        <v>0</v>
      </c>
      <c r="E42" s="246"/>
      <c r="F42" s="246"/>
      <c r="G42" s="246"/>
      <c r="H42" s="246"/>
      <c r="I42" s="246"/>
      <c r="J42" s="246"/>
      <c r="K42" s="239">
        <f t="shared" si="1"/>
        <v>0</v>
      </c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6"/>
      <c r="AK42" s="246"/>
      <c r="AL42" s="246"/>
      <c r="AM42" s="246"/>
      <c r="AN42" s="246"/>
      <c r="AO42" s="246"/>
      <c r="AP42" s="246"/>
      <c r="AQ42" s="246"/>
      <c r="AR42" s="246"/>
      <c r="AS42" s="246"/>
      <c r="AT42" s="246"/>
      <c r="AU42" s="246"/>
      <c r="AV42" s="246"/>
      <c r="AW42" s="246"/>
      <c r="AX42" s="246"/>
      <c r="AY42" s="246"/>
      <c r="AZ42" s="246"/>
      <c r="BA42" s="246"/>
      <c r="BB42" s="239">
        <f t="shared" si="2"/>
        <v>0</v>
      </c>
      <c r="BC42" s="246"/>
      <c r="BD42" s="246"/>
      <c r="BE42" s="246"/>
    </row>
    <row r="43" s="224" customFormat="1" ht="15.95" customHeight="1" spans="1:57">
      <c r="A43" s="247" t="s">
        <v>677</v>
      </c>
      <c r="B43" s="238">
        <f t="shared" si="0"/>
        <v>0</v>
      </c>
      <c r="C43" s="239">
        <f>SUM('[6]表六 (1)'!B44)</f>
        <v>0</v>
      </c>
      <c r="D43" s="239">
        <f t="shared" si="5"/>
        <v>0</v>
      </c>
      <c r="E43" s="246"/>
      <c r="F43" s="246"/>
      <c r="G43" s="246"/>
      <c r="H43" s="246"/>
      <c r="I43" s="246"/>
      <c r="J43" s="246"/>
      <c r="K43" s="239">
        <f t="shared" si="1"/>
        <v>0</v>
      </c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6"/>
      <c r="AK43" s="246"/>
      <c r="AL43" s="246"/>
      <c r="AM43" s="246"/>
      <c r="AN43" s="246"/>
      <c r="AO43" s="246"/>
      <c r="AP43" s="246"/>
      <c r="AQ43" s="246"/>
      <c r="AR43" s="246"/>
      <c r="AS43" s="246"/>
      <c r="AT43" s="246"/>
      <c r="AU43" s="246"/>
      <c r="AV43" s="246"/>
      <c r="AW43" s="246"/>
      <c r="AX43" s="246"/>
      <c r="AY43" s="246"/>
      <c r="AZ43" s="246"/>
      <c r="BA43" s="246"/>
      <c r="BB43" s="239">
        <f t="shared" si="2"/>
        <v>0</v>
      </c>
      <c r="BC43" s="246"/>
      <c r="BD43" s="246"/>
      <c r="BE43" s="246"/>
    </row>
    <row r="44" s="224" customFormat="1" ht="15.95" customHeight="1" spans="1:57">
      <c r="A44" s="247" t="s">
        <v>678</v>
      </c>
      <c r="B44" s="238">
        <f t="shared" si="0"/>
        <v>0</v>
      </c>
      <c r="C44" s="239">
        <f>SUM('[6]表六 (1)'!B45)</f>
        <v>0</v>
      </c>
      <c r="D44" s="239">
        <f t="shared" si="5"/>
        <v>0</v>
      </c>
      <c r="E44" s="246"/>
      <c r="F44" s="246"/>
      <c r="G44" s="246"/>
      <c r="H44" s="246"/>
      <c r="I44" s="246"/>
      <c r="J44" s="246"/>
      <c r="K44" s="239">
        <f t="shared" si="1"/>
        <v>0</v>
      </c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6"/>
      <c r="AK44" s="246"/>
      <c r="AL44" s="246"/>
      <c r="AM44" s="246"/>
      <c r="AN44" s="246"/>
      <c r="AO44" s="246"/>
      <c r="AP44" s="246"/>
      <c r="AQ44" s="246"/>
      <c r="AR44" s="246"/>
      <c r="AS44" s="246"/>
      <c r="AT44" s="246"/>
      <c r="AU44" s="246"/>
      <c r="AV44" s="246"/>
      <c r="AW44" s="246"/>
      <c r="AX44" s="246"/>
      <c r="AY44" s="246"/>
      <c r="AZ44" s="246"/>
      <c r="BA44" s="246"/>
      <c r="BB44" s="239">
        <f t="shared" si="2"/>
        <v>0</v>
      </c>
      <c r="BC44" s="246"/>
      <c r="BD44" s="246"/>
      <c r="BE44" s="246"/>
    </row>
    <row r="45" s="224" customFormat="1" ht="15.95" customHeight="1" spans="1:57">
      <c r="A45" s="247" t="s">
        <v>679</v>
      </c>
      <c r="B45" s="238">
        <f t="shared" si="0"/>
        <v>0</v>
      </c>
      <c r="C45" s="239">
        <f>SUM('[6]表六 (1)'!B46)</f>
        <v>0</v>
      </c>
      <c r="D45" s="239">
        <f t="shared" si="5"/>
        <v>0</v>
      </c>
      <c r="E45" s="246"/>
      <c r="F45" s="246"/>
      <c r="G45" s="246"/>
      <c r="H45" s="246"/>
      <c r="I45" s="246"/>
      <c r="J45" s="246"/>
      <c r="K45" s="239">
        <f t="shared" si="1"/>
        <v>0</v>
      </c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6"/>
      <c r="AK45" s="246"/>
      <c r="AL45" s="246"/>
      <c r="AM45" s="246"/>
      <c r="AN45" s="246"/>
      <c r="AO45" s="246"/>
      <c r="AP45" s="246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  <c r="BB45" s="239">
        <f t="shared" si="2"/>
        <v>0</v>
      </c>
      <c r="BC45" s="246"/>
      <c r="BD45" s="246"/>
      <c r="BE45" s="246"/>
    </row>
    <row r="46" s="224" customFormat="1" ht="15.95" customHeight="1" spans="1:57">
      <c r="A46" s="247" t="s">
        <v>680</v>
      </c>
      <c r="B46" s="238">
        <f t="shared" si="0"/>
        <v>0</v>
      </c>
      <c r="C46" s="239">
        <f>SUM('[6]表六 (1)'!B47)</f>
        <v>0</v>
      </c>
      <c r="D46" s="239">
        <f t="shared" si="5"/>
        <v>0</v>
      </c>
      <c r="E46" s="246"/>
      <c r="F46" s="246"/>
      <c r="G46" s="246"/>
      <c r="H46" s="246"/>
      <c r="I46" s="246"/>
      <c r="J46" s="246"/>
      <c r="K46" s="239">
        <f t="shared" si="1"/>
        <v>0</v>
      </c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246"/>
      <c r="AJ46" s="246"/>
      <c r="AK46" s="246"/>
      <c r="AL46" s="246"/>
      <c r="AM46" s="246"/>
      <c r="AN46" s="246"/>
      <c r="AO46" s="246"/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239">
        <f t="shared" si="2"/>
        <v>0</v>
      </c>
      <c r="BC46" s="246"/>
      <c r="BD46" s="246"/>
      <c r="BE46" s="246"/>
    </row>
    <row r="47" s="224" customFormat="1" ht="15.95" customHeight="1" spans="1:57">
      <c r="A47" s="247" t="s">
        <v>681</v>
      </c>
      <c r="B47" s="238">
        <f t="shared" si="0"/>
        <v>0</v>
      </c>
      <c r="C47" s="239">
        <f>SUM('[6]表六 (1)'!B48)</f>
        <v>0</v>
      </c>
      <c r="D47" s="239">
        <f t="shared" si="5"/>
        <v>0</v>
      </c>
      <c r="E47" s="246"/>
      <c r="F47" s="246"/>
      <c r="G47" s="246"/>
      <c r="H47" s="246"/>
      <c r="I47" s="246"/>
      <c r="J47" s="246"/>
      <c r="K47" s="239">
        <f t="shared" si="1"/>
        <v>0</v>
      </c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6"/>
      <c r="AK47" s="246"/>
      <c r="AL47" s="246"/>
      <c r="AM47" s="246"/>
      <c r="AN47" s="246"/>
      <c r="AO47" s="246"/>
      <c r="AP47" s="246"/>
      <c r="AQ47" s="246"/>
      <c r="AR47" s="246"/>
      <c r="AS47" s="246"/>
      <c r="AT47" s="246"/>
      <c r="AU47" s="246"/>
      <c r="AV47" s="246"/>
      <c r="AW47" s="246"/>
      <c r="AX47" s="246"/>
      <c r="AY47" s="246"/>
      <c r="AZ47" s="246"/>
      <c r="BA47" s="246"/>
      <c r="BB47" s="239">
        <f t="shared" si="2"/>
        <v>0</v>
      </c>
      <c r="BC47" s="246"/>
      <c r="BD47" s="246"/>
      <c r="BE47" s="246"/>
    </row>
    <row r="48" s="224" customFormat="1" ht="15.95" customHeight="1" spans="1:57">
      <c r="A48" s="247" t="s">
        <v>682</v>
      </c>
      <c r="B48" s="238">
        <f t="shared" si="0"/>
        <v>0</v>
      </c>
      <c r="C48" s="239">
        <f>SUM('[6]表六 (1)'!B49)</f>
        <v>0</v>
      </c>
      <c r="D48" s="239">
        <f t="shared" si="5"/>
        <v>0</v>
      </c>
      <c r="E48" s="246"/>
      <c r="F48" s="246"/>
      <c r="G48" s="246"/>
      <c r="H48" s="246"/>
      <c r="I48" s="246"/>
      <c r="J48" s="246"/>
      <c r="K48" s="239">
        <f t="shared" si="1"/>
        <v>0</v>
      </c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246"/>
      <c r="AJ48" s="246"/>
      <c r="AK48" s="246"/>
      <c r="AL48" s="246"/>
      <c r="AM48" s="246"/>
      <c r="AN48" s="246"/>
      <c r="AO48" s="246"/>
      <c r="AP48" s="246"/>
      <c r="AQ48" s="246"/>
      <c r="AR48" s="246"/>
      <c r="AS48" s="246"/>
      <c r="AT48" s="246"/>
      <c r="AU48" s="246"/>
      <c r="AV48" s="246"/>
      <c r="AW48" s="246"/>
      <c r="AX48" s="246"/>
      <c r="AY48" s="246"/>
      <c r="AZ48" s="246"/>
      <c r="BA48" s="246"/>
      <c r="BB48" s="239">
        <f t="shared" si="2"/>
        <v>0</v>
      </c>
      <c r="BC48" s="246"/>
      <c r="BD48" s="246"/>
      <c r="BE48" s="246"/>
    </row>
    <row r="49" s="224" customFormat="1" ht="15.95" customHeight="1" spans="1:57">
      <c r="A49" s="247" t="s">
        <v>683</v>
      </c>
      <c r="B49" s="238">
        <f t="shared" si="0"/>
        <v>0</v>
      </c>
      <c r="C49" s="239">
        <f>SUM('[6]表六 (1)'!B50)</f>
        <v>0</v>
      </c>
      <c r="D49" s="239">
        <f t="shared" si="5"/>
        <v>0</v>
      </c>
      <c r="E49" s="246"/>
      <c r="F49" s="246"/>
      <c r="G49" s="246"/>
      <c r="H49" s="246"/>
      <c r="I49" s="246"/>
      <c r="J49" s="246"/>
      <c r="K49" s="239">
        <f t="shared" si="1"/>
        <v>0</v>
      </c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6"/>
      <c r="AM49" s="246"/>
      <c r="AN49" s="246"/>
      <c r="AO49" s="246"/>
      <c r="AP49" s="246"/>
      <c r="AQ49" s="246"/>
      <c r="AR49" s="246"/>
      <c r="AS49" s="246"/>
      <c r="AT49" s="246"/>
      <c r="AU49" s="246"/>
      <c r="AV49" s="246"/>
      <c r="AW49" s="246"/>
      <c r="AX49" s="246"/>
      <c r="AY49" s="246"/>
      <c r="AZ49" s="246"/>
      <c r="BA49" s="246"/>
      <c r="BB49" s="239">
        <f t="shared" si="2"/>
        <v>0</v>
      </c>
      <c r="BC49" s="246"/>
      <c r="BD49" s="246"/>
      <c r="BE49" s="246"/>
    </row>
    <row r="50" s="224" customFormat="1" ht="15.95" customHeight="1" spans="1:57">
      <c r="A50" s="247" t="s">
        <v>684</v>
      </c>
      <c r="B50" s="238">
        <f t="shared" si="0"/>
        <v>0</v>
      </c>
      <c r="C50" s="239">
        <f>SUM('[6]表六 (1)'!B51)</f>
        <v>0</v>
      </c>
      <c r="D50" s="239">
        <f t="shared" si="5"/>
        <v>0</v>
      </c>
      <c r="E50" s="246"/>
      <c r="F50" s="246"/>
      <c r="G50" s="246"/>
      <c r="H50" s="246"/>
      <c r="I50" s="246"/>
      <c r="J50" s="246"/>
      <c r="K50" s="239">
        <f t="shared" si="1"/>
        <v>0</v>
      </c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46"/>
      <c r="AM50" s="246"/>
      <c r="AN50" s="246"/>
      <c r="AO50" s="246"/>
      <c r="AP50" s="246"/>
      <c r="AQ50" s="246"/>
      <c r="AR50" s="246"/>
      <c r="AS50" s="246"/>
      <c r="AT50" s="246"/>
      <c r="AU50" s="246"/>
      <c r="AV50" s="246"/>
      <c r="AW50" s="246"/>
      <c r="AX50" s="246"/>
      <c r="AY50" s="246"/>
      <c r="AZ50" s="246"/>
      <c r="BA50" s="246"/>
      <c r="BB50" s="239">
        <f t="shared" si="2"/>
        <v>0</v>
      </c>
      <c r="BC50" s="246"/>
      <c r="BD50" s="246"/>
      <c r="BE50" s="246"/>
    </row>
    <row r="51" s="224" customFormat="1" ht="15.95" customHeight="1" spans="1:57">
      <c r="A51" s="247" t="s">
        <v>685</v>
      </c>
      <c r="B51" s="238">
        <f t="shared" si="0"/>
        <v>0</v>
      </c>
      <c r="C51" s="239">
        <f>SUM('[6]表六 (1)'!B52)</f>
        <v>0</v>
      </c>
      <c r="D51" s="239">
        <f t="shared" si="5"/>
        <v>0</v>
      </c>
      <c r="E51" s="246"/>
      <c r="F51" s="246"/>
      <c r="G51" s="246"/>
      <c r="H51" s="246"/>
      <c r="I51" s="246"/>
      <c r="J51" s="246"/>
      <c r="K51" s="239">
        <f t="shared" si="1"/>
        <v>0</v>
      </c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46"/>
      <c r="AM51" s="246"/>
      <c r="AN51" s="246"/>
      <c r="AO51" s="246"/>
      <c r="AP51" s="246"/>
      <c r="AQ51" s="246"/>
      <c r="AR51" s="246"/>
      <c r="AS51" s="246"/>
      <c r="AT51" s="246"/>
      <c r="AU51" s="246"/>
      <c r="AV51" s="246"/>
      <c r="AW51" s="246"/>
      <c r="AX51" s="246"/>
      <c r="AY51" s="246"/>
      <c r="AZ51" s="246"/>
      <c r="BA51" s="246"/>
      <c r="BB51" s="239">
        <f t="shared" si="2"/>
        <v>0</v>
      </c>
      <c r="BC51" s="246"/>
      <c r="BD51" s="246"/>
      <c r="BE51" s="246"/>
    </row>
    <row r="52" s="224" customFormat="1" ht="15.95" customHeight="1" spans="1:57">
      <c r="A52" s="242" t="s">
        <v>686</v>
      </c>
      <c r="B52" s="238">
        <f t="shared" si="0"/>
        <v>0</v>
      </c>
      <c r="C52" s="239">
        <f>SUM('[6]表六 (1)'!B53)</f>
        <v>0</v>
      </c>
      <c r="D52" s="239">
        <f t="shared" si="5"/>
        <v>0</v>
      </c>
      <c r="E52" s="243">
        <f t="shared" ref="E52:BE52" si="12">SUM(E53:E54)</f>
        <v>0</v>
      </c>
      <c r="F52" s="243">
        <f t="shared" si="12"/>
        <v>0</v>
      </c>
      <c r="G52" s="243">
        <f t="shared" si="12"/>
        <v>0</v>
      </c>
      <c r="H52" s="243">
        <f t="shared" si="12"/>
        <v>0</v>
      </c>
      <c r="I52" s="243">
        <f t="shared" si="12"/>
        <v>0</v>
      </c>
      <c r="J52" s="243">
        <f t="shared" si="12"/>
        <v>0</v>
      </c>
      <c r="K52" s="239">
        <f t="shared" si="1"/>
        <v>0</v>
      </c>
      <c r="L52" s="243">
        <f t="shared" si="12"/>
        <v>0</v>
      </c>
      <c r="M52" s="243">
        <f t="shared" si="12"/>
        <v>0</v>
      </c>
      <c r="N52" s="243">
        <f t="shared" si="12"/>
        <v>0</v>
      </c>
      <c r="O52" s="243">
        <f t="shared" si="12"/>
        <v>0</v>
      </c>
      <c r="P52" s="243">
        <f t="shared" si="12"/>
        <v>0</v>
      </c>
      <c r="Q52" s="243">
        <f t="shared" si="12"/>
        <v>0</v>
      </c>
      <c r="R52" s="243">
        <f t="shared" si="12"/>
        <v>0</v>
      </c>
      <c r="S52" s="243">
        <f t="shared" si="12"/>
        <v>0</v>
      </c>
      <c r="T52" s="243">
        <f t="shared" si="12"/>
        <v>0</v>
      </c>
      <c r="U52" s="243">
        <f t="shared" si="12"/>
        <v>0</v>
      </c>
      <c r="V52" s="243">
        <f t="shared" si="12"/>
        <v>0</v>
      </c>
      <c r="W52" s="243">
        <f t="shared" si="12"/>
        <v>0</v>
      </c>
      <c r="X52" s="243">
        <f t="shared" si="12"/>
        <v>0</v>
      </c>
      <c r="Y52" s="243">
        <f t="shared" si="12"/>
        <v>0</v>
      </c>
      <c r="Z52" s="243">
        <f t="shared" si="12"/>
        <v>0</v>
      </c>
      <c r="AA52" s="243">
        <f t="shared" si="12"/>
        <v>0</v>
      </c>
      <c r="AB52" s="243">
        <f t="shared" si="12"/>
        <v>0</v>
      </c>
      <c r="AC52" s="243">
        <f t="shared" si="12"/>
        <v>0</v>
      </c>
      <c r="AD52" s="243">
        <f t="shared" si="12"/>
        <v>0</v>
      </c>
      <c r="AE52" s="243">
        <f t="shared" si="12"/>
        <v>0</v>
      </c>
      <c r="AF52" s="243">
        <f t="shared" si="12"/>
        <v>0</v>
      </c>
      <c r="AG52" s="243">
        <f t="shared" si="12"/>
        <v>0</v>
      </c>
      <c r="AH52" s="243">
        <f t="shared" si="12"/>
        <v>0</v>
      </c>
      <c r="AI52" s="243">
        <f t="shared" si="12"/>
        <v>0</v>
      </c>
      <c r="AJ52" s="243">
        <f t="shared" si="12"/>
        <v>0</v>
      </c>
      <c r="AK52" s="243">
        <f t="shared" si="12"/>
        <v>0</v>
      </c>
      <c r="AL52" s="243">
        <f t="shared" si="12"/>
        <v>0</v>
      </c>
      <c r="AM52" s="243">
        <f t="shared" si="12"/>
        <v>0</v>
      </c>
      <c r="AN52" s="243">
        <f t="shared" si="12"/>
        <v>0</v>
      </c>
      <c r="AO52" s="243">
        <f t="shared" si="12"/>
        <v>0</v>
      </c>
      <c r="AP52" s="243">
        <f t="shared" si="12"/>
        <v>0</v>
      </c>
      <c r="AQ52" s="243">
        <f t="shared" si="12"/>
        <v>0</v>
      </c>
      <c r="AR52" s="243">
        <f t="shared" si="12"/>
        <v>0</v>
      </c>
      <c r="AS52" s="243">
        <f t="shared" si="12"/>
        <v>0</v>
      </c>
      <c r="AT52" s="243">
        <f t="shared" si="12"/>
        <v>0</v>
      </c>
      <c r="AU52" s="243">
        <f t="shared" si="12"/>
        <v>0</v>
      </c>
      <c r="AV52" s="243">
        <f t="shared" si="12"/>
        <v>0</v>
      </c>
      <c r="AW52" s="243">
        <f t="shared" si="12"/>
        <v>0</v>
      </c>
      <c r="AX52" s="243">
        <f t="shared" si="12"/>
        <v>0</v>
      </c>
      <c r="AY52" s="243">
        <f t="shared" si="12"/>
        <v>0</v>
      </c>
      <c r="AZ52" s="243">
        <f t="shared" si="12"/>
        <v>0</v>
      </c>
      <c r="BA52" s="243">
        <f t="shared" si="12"/>
        <v>0</v>
      </c>
      <c r="BB52" s="239">
        <f t="shared" si="2"/>
        <v>0</v>
      </c>
      <c r="BC52" s="243">
        <f t="shared" si="12"/>
        <v>0</v>
      </c>
      <c r="BD52" s="243">
        <f t="shared" si="12"/>
        <v>0</v>
      </c>
      <c r="BE52" s="243">
        <f t="shared" si="12"/>
        <v>0</v>
      </c>
    </row>
    <row r="53" s="224" customFormat="1" ht="15.95" customHeight="1" spans="1:57">
      <c r="A53" s="242" t="s">
        <v>687</v>
      </c>
      <c r="B53" s="238">
        <f t="shared" si="0"/>
        <v>0</v>
      </c>
      <c r="C53" s="239">
        <f>SUM('[6]表六 (1)'!B54)</f>
        <v>0</v>
      </c>
      <c r="D53" s="239">
        <f t="shared" si="5"/>
        <v>0</v>
      </c>
      <c r="E53" s="246"/>
      <c r="F53" s="246"/>
      <c r="G53" s="246"/>
      <c r="H53" s="246"/>
      <c r="I53" s="246"/>
      <c r="J53" s="246"/>
      <c r="K53" s="239">
        <f t="shared" si="1"/>
        <v>0</v>
      </c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  <c r="AQ53" s="246"/>
      <c r="AR53" s="246"/>
      <c r="AS53" s="246"/>
      <c r="AT53" s="246"/>
      <c r="AU53" s="246"/>
      <c r="AV53" s="246"/>
      <c r="AW53" s="246"/>
      <c r="AX53" s="246"/>
      <c r="AY53" s="246"/>
      <c r="AZ53" s="246"/>
      <c r="BA53" s="246"/>
      <c r="BB53" s="239">
        <f t="shared" si="2"/>
        <v>0</v>
      </c>
      <c r="BC53" s="246"/>
      <c r="BD53" s="246"/>
      <c r="BE53" s="246"/>
    </row>
    <row r="54" s="224" customFormat="1" ht="15.95" customHeight="1" spans="1:57">
      <c r="A54" s="242" t="s">
        <v>688</v>
      </c>
      <c r="B54" s="238">
        <f t="shared" si="0"/>
        <v>0</v>
      </c>
      <c r="C54" s="239">
        <f>SUM('[6]表六 (1)'!B55)</f>
        <v>0</v>
      </c>
      <c r="D54" s="239">
        <f t="shared" si="5"/>
        <v>0</v>
      </c>
      <c r="E54" s="243">
        <f t="shared" ref="E54:BE54" si="13">SUM(E55:E63)</f>
        <v>0</v>
      </c>
      <c r="F54" s="243">
        <f t="shared" si="13"/>
        <v>0</v>
      </c>
      <c r="G54" s="243">
        <f t="shared" si="13"/>
        <v>0</v>
      </c>
      <c r="H54" s="243">
        <f t="shared" si="13"/>
        <v>0</v>
      </c>
      <c r="I54" s="243">
        <f t="shared" si="13"/>
        <v>0</v>
      </c>
      <c r="J54" s="243">
        <f t="shared" si="13"/>
        <v>0</v>
      </c>
      <c r="K54" s="239">
        <f t="shared" si="1"/>
        <v>0</v>
      </c>
      <c r="L54" s="243">
        <f t="shared" si="13"/>
        <v>0</v>
      </c>
      <c r="M54" s="243">
        <f t="shared" si="13"/>
        <v>0</v>
      </c>
      <c r="N54" s="243">
        <f t="shared" si="13"/>
        <v>0</v>
      </c>
      <c r="O54" s="243">
        <f t="shared" si="13"/>
        <v>0</v>
      </c>
      <c r="P54" s="243">
        <f t="shared" si="13"/>
        <v>0</v>
      </c>
      <c r="Q54" s="243">
        <f t="shared" si="13"/>
        <v>0</v>
      </c>
      <c r="R54" s="243">
        <f t="shared" si="13"/>
        <v>0</v>
      </c>
      <c r="S54" s="243">
        <f t="shared" si="13"/>
        <v>0</v>
      </c>
      <c r="T54" s="243">
        <f t="shared" si="13"/>
        <v>0</v>
      </c>
      <c r="U54" s="243">
        <f t="shared" si="13"/>
        <v>0</v>
      </c>
      <c r="V54" s="243">
        <f t="shared" si="13"/>
        <v>0</v>
      </c>
      <c r="W54" s="243">
        <f t="shared" si="13"/>
        <v>0</v>
      </c>
      <c r="X54" s="243">
        <f t="shared" si="13"/>
        <v>0</v>
      </c>
      <c r="Y54" s="243">
        <f t="shared" si="13"/>
        <v>0</v>
      </c>
      <c r="Z54" s="243">
        <f t="shared" si="13"/>
        <v>0</v>
      </c>
      <c r="AA54" s="243">
        <f t="shared" si="13"/>
        <v>0</v>
      </c>
      <c r="AB54" s="243">
        <f t="shared" si="13"/>
        <v>0</v>
      </c>
      <c r="AC54" s="243">
        <f t="shared" si="13"/>
        <v>0</v>
      </c>
      <c r="AD54" s="243">
        <f t="shared" si="13"/>
        <v>0</v>
      </c>
      <c r="AE54" s="243">
        <f t="shared" si="13"/>
        <v>0</v>
      </c>
      <c r="AF54" s="243">
        <f t="shared" si="13"/>
        <v>0</v>
      </c>
      <c r="AG54" s="243">
        <f t="shared" si="13"/>
        <v>0</v>
      </c>
      <c r="AH54" s="243">
        <f t="shared" si="13"/>
        <v>0</v>
      </c>
      <c r="AI54" s="243">
        <f t="shared" si="13"/>
        <v>0</v>
      </c>
      <c r="AJ54" s="243">
        <f t="shared" si="13"/>
        <v>0</v>
      </c>
      <c r="AK54" s="243">
        <f t="shared" si="13"/>
        <v>0</v>
      </c>
      <c r="AL54" s="243">
        <f t="shared" si="13"/>
        <v>0</v>
      </c>
      <c r="AM54" s="243">
        <f t="shared" si="13"/>
        <v>0</v>
      </c>
      <c r="AN54" s="243">
        <f t="shared" si="13"/>
        <v>0</v>
      </c>
      <c r="AO54" s="243">
        <f t="shared" si="13"/>
        <v>0</v>
      </c>
      <c r="AP54" s="243">
        <f t="shared" si="13"/>
        <v>0</v>
      </c>
      <c r="AQ54" s="243">
        <f t="shared" si="13"/>
        <v>0</v>
      </c>
      <c r="AR54" s="243">
        <f t="shared" si="13"/>
        <v>0</v>
      </c>
      <c r="AS54" s="243">
        <f t="shared" si="13"/>
        <v>0</v>
      </c>
      <c r="AT54" s="243">
        <f t="shared" si="13"/>
        <v>0</v>
      </c>
      <c r="AU54" s="243">
        <f t="shared" si="13"/>
        <v>0</v>
      </c>
      <c r="AV54" s="243">
        <f t="shared" si="13"/>
        <v>0</v>
      </c>
      <c r="AW54" s="243">
        <f t="shared" si="13"/>
        <v>0</v>
      </c>
      <c r="AX54" s="243">
        <f t="shared" si="13"/>
        <v>0</v>
      </c>
      <c r="AY54" s="243">
        <f t="shared" si="13"/>
        <v>0</v>
      </c>
      <c r="AZ54" s="243">
        <f t="shared" si="13"/>
        <v>0</v>
      </c>
      <c r="BA54" s="243">
        <f t="shared" si="13"/>
        <v>0</v>
      </c>
      <c r="BB54" s="239">
        <f t="shared" si="2"/>
        <v>0</v>
      </c>
      <c r="BC54" s="243">
        <f t="shared" si="13"/>
        <v>0</v>
      </c>
      <c r="BD54" s="243">
        <f t="shared" si="13"/>
        <v>0</v>
      </c>
      <c r="BE54" s="243">
        <f t="shared" si="13"/>
        <v>0</v>
      </c>
    </row>
    <row r="55" s="224" customFormat="1" ht="15.95" customHeight="1" spans="1:57">
      <c r="A55" s="242" t="s">
        <v>689</v>
      </c>
      <c r="B55" s="238">
        <f t="shared" si="0"/>
        <v>0</v>
      </c>
      <c r="C55" s="239">
        <f>SUM('[6]表六 (1)'!B56)</f>
        <v>0</v>
      </c>
      <c r="D55" s="239">
        <f t="shared" si="5"/>
        <v>0</v>
      </c>
      <c r="E55" s="246"/>
      <c r="F55" s="246"/>
      <c r="G55" s="246"/>
      <c r="H55" s="246"/>
      <c r="I55" s="246"/>
      <c r="J55" s="246"/>
      <c r="K55" s="239">
        <f t="shared" si="1"/>
        <v>0</v>
      </c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46"/>
      <c r="AH55" s="246"/>
      <c r="AI55" s="246"/>
      <c r="AJ55" s="246"/>
      <c r="AK55" s="246"/>
      <c r="AL55" s="246"/>
      <c r="AM55" s="246"/>
      <c r="AN55" s="246"/>
      <c r="AO55" s="246"/>
      <c r="AP55" s="246"/>
      <c r="AQ55" s="246"/>
      <c r="AR55" s="246"/>
      <c r="AS55" s="246"/>
      <c r="AT55" s="246"/>
      <c r="AU55" s="246"/>
      <c r="AV55" s="246"/>
      <c r="AW55" s="246"/>
      <c r="AX55" s="246"/>
      <c r="AY55" s="246"/>
      <c r="AZ55" s="246"/>
      <c r="BA55" s="246"/>
      <c r="BB55" s="239">
        <f t="shared" si="2"/>
        <v>0</v>
      </c>
      <c r="BC55" s="246"/>
      <c r="BD55" s="246"/>
      <c r="BE55" s="246"/>
    </row>
    <row r="56" s="224" customFormat="1" ht="15.95" customHeight="1" spans="1:57">
      <c r="A56" s="242" t="s">
        <v>690</v>
      </c>
      <c r="B56" s="238">
        <f t="shared" si="0"/>
        <v>0</v>
      </c>
      <c r="C56" s="239">
        <f>SUM('[6]表六 (1)'!B57)</f>
        <v>0</v>
      </c>
      <c r="D56" s="239">
        <f t="shared" si="5"/>
        <v>0</v>
      </c>
      <c r="E56" s="246"/>
      <c r="F56" s="246"/>
      <c r="G56" s="246"/>
      <c r="H56" s="246"/>
      <c r="I56" s="246"/>
      <c r="J56" s="246"/>
      <c r="K56" s="239">
        <f t="shared" si="1"/>
        <v>0</v>
      </c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6"/>
      <c r="AK56" s="246"/>
      <c r="AL56" s="246"/>
      <c r="AM56" s="246"/>
      <c r="AN56" s="246"/>
      <c r="AO56" s="246"/>
      <c r="AP56" s="246"/>
      <c r="AQ56" s="246"/>
      <c r="AR56" s="246"/>
      <c r="AS56" s="246"/>
      <c r="AT56" s="246"/>
      <c r="AU56" s="246"/>
      <c r="AV56" s="246"/>
      <c r="AW56" s="246"/>
      <c r="AX56" s="246"/>
      <c r="AY56" s="246"/>
      <c r="AZ56" s="246"/>
      <c r="BA56" s="246"/>
      <c r="BB56" s="239">
        <f t="shared" si="2"/>
        <v>0</v>
      </c>
      <c r="BC56" s="246"/>
      <c r="BD56" s="246"/>
      <c r="BE56" s="246"/>
    </row>
    <row r="57" s="224" customFormat="1" ht="15.95" customHeight="1" spans="1:57">
      <c r="A57" s="242" t="s">
        <v>691</v>
      </c>
      <c r="B57" s="238">
        <f t="shared" si="0"/>
        <v>0</v>
      </c>
      <c r="C57" s="239">
        <f>SUM('[6]表六 (1)'!B58)</f>
        <v>0</v>
      </c>
      <c r="D57" s="239">
        <f t="shared" si="5"/>
        <v>0</v>
      </c>
      <c r="E57" s="246"/>
      <c r="F57" s="246"/>
      <c r="G57" s="246"/>
      <c r="H57" s="246"/>
      <c r="I57" s="246"/>
      <c r="J57" s="246"/>
      <c r="K57" s="239">
        <f t="shared" si="1"/>
        <v>0</v>
      </c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  <c r="AH57" s="246"/>
      <c r="AI57" s="246"/>
      <c r="AJ57" s="246"/>
      <c r="AK57" s="246"/>
      <c r="AL57" s="246"/>
      <c r="AM57" s="246"/>
      <c r="AN57" s="246"/>
      <c r="AO57" s="246"/>
      <c r="AP57" s="246"/>
      <c r="AQ57" s="246"/>
      <c r="AR57" s="246"/>
      <c r="AS57" s="246"/>
      <c r="AT57" s="246"/>
      <c r="AU57" s="246"/>
      <c r="AV57" s="246"/>
      <c r="AW57" s="246"/>
      <c r="AX57" s="246"/>
      <c r="AY57" s="246"/>
      <c r="AZ57" s="246"/>
      <c r="BA57" s="246"/>
      <c r="BB57" s="239">
        <f t="shared" si="2"/>
        <v>0</v>
      </c>
      <c r="BC57" s="246"/>
      <c r="BD57" s="246"/>
      <c r="BE57" s="246"/>
    </row>
    <row r="58" s="224" customFormat="1" ht="15.95" customHeight="1" spans="1:57">
      <c r="A58" s="242" t="s">
        <v>692</v>
      </c>
      <c r="B58" s="238">
        <f t="shared" si="0"/>
        <v>0</v>
      </c>
      <c r="C58" s="239">
        <f>SUM('[6]表六 (1)'!B59)</f>
        <v>0</v>
      </c>
      <c r="D58" s="239">
        <f t="shared" si="5"/>
        <v>0</v>
      </c>
      <c r="E58" s="246"/>
      <c r="F58" s="246"/>
      <c r="G58" s="246"/>
      <c r="H58" s="246"/>
      <c r="I58" s="246"/>
      <c r="J58" s="246"/>
      <c r="K58" s="239">
        <f t="shared" si="1"/>
        <v>0</v>
      </c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  <c r="AO58" s="246"/>
      <c r="AP58" s="246"/>
      <c r="AQ58" s="246"/>
      <c r="AR58" s="246"/>
      <c r="AS58" s="246"/>
      <c r="AT58" s="246"/>
      <c r="AU58" s="246"/>
      <c r="AV58" s="246"/>
      <c r="AW58" s="246"/>
      <c r="AX58" s="246"/>
      <c r="AY58" s="246"/>
      <c r="AZ58" s="246"/>
      <c r="BA58" s="246"/>
      <c r="BB58" s="239">
        <f t="shared" si="2"/>
        <v>0</v>
      </c>
      <c r="BC58" s="246"/>
      <c r="BD58" s="246"/>
      <c r="BE58" s="246"/>
    </row>
    <row r="59" s="224" customFormat="1" ht="15.95" customHeight="1" spans="1:57">
      <c r="A59" s="242" t="s">
        <v>693</v>
      </c>
      <c r="B59" s="238">
        <f t="shared" si="0"/>
        <v>0</v>
      </c>
      <c r="C59" s="239">
        <f>SUM('[6]表六 (1)'!B60)</f>
        <v>0</v>
      </c>
      <c r="D59" s="239">
        <f t="shared" si="5"/>
        <v>0</v>
      </c>
      <c r="E59" s="246"/>
      <c r="F59" s="246"/>
      <c r="G59" s="246"/>
      <c r="H59" s="246"/>
      <c r="I59" s="246"/>
      <c r="J59" s="246"/>
      <c r="K59" s="239">
        <f t="shared" si="1"/>
        <v>0</v>
      </c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46"/>
      <c r="AL59" s="246"/>
      <c r="AM59" s="246"/>
      <c r="AN59" s="246"/>
      <c r="AO59" s="246"/>
      <c r="AP59" s="246"/>
      <c r="AQ59" s="246"/>
      <c r="AR59" s="246"/>
      <c r="AS59" s="246"/>
      <c r="AT59" s="246"/>
      <c r="AU59" s="246"/>
      <c r="AV59" s="246"/>
      <c r="AW59" s="246"/>
      <c r="AX59" s="246"/>
      <c r="AY59" s="246"/>
      <c r="AZ59" s="246"/>
      <c r="BA59" s="246"/>
      <c r="BB59" s="239">
        <f t="shared" si="2"/>
        <v>0</v>
      </c>
      <c r="BC59" s="246"/>
      <c r="BD59" s="246"/>
      <c r="BE59" s="246"/>
    </row>
    <row r="60" s="224" customFormat="1" ht="15.95" customHeight="1" spans="1:57">
      <c r="A60" s="242" t="s">
        <v>694</v>
      </c>
      <c r="B60" s="238">
        <f t="shared" si="0"/>
        <v>0</v>
      </c>
      <c r="C60" s="239">
        <f>SUM('[6]表六 (1)'!B61)</f>
        <v>0</v>
      </c>
      <c r="D60" s="239">
        <f t="shared" si="5"/>
        <v>0</v>
      </c>
      <c r="E60" s="246"/>
      <c r="F60" s="246"/>
      <c r="G60" s="246"/>
      <c r="H60" s="246"/>
      <c r="I60" s="246"/>
      <c r="J60" s="246"/>
      <c r="K60" s="239">
        <f t="shared" si="1"/>
        <v>0</v>
      </c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  <c r="AA60" s="246"/>
      <c r="AB60" s="246"/>
      <c r="AC60" s="246"/>
      <c r="AD60" s="246"/>
      <c r="AE60" s="246"/>
      <c r="AF60" s="246"/>
      <c r="AG60" s="246"/>
      <c r="AH60" s="246"/>
      <c r="AI60" s="246"/>
      <c r="AJ60" s="246"/>
      <c r="AK60" s="246"/>
      <c r="AL60" s="246"/>
      <c r="AM60" s="246"/>
      <c r="AN60" s="246"/>
      <c r="AO60" s="246"/>
      <c r="AP60" s="246"/>
      <c r="AQ60" s="246"/>
      <c r="AR60" s="246"/>
      <c r="AS60" s="246"/>
      <c r="AT60" s="246"/>
      <c r="AU60" s="246"/>
      <c r="AV60" s="246"/>
      <c r="AW60" s="246"/>
      <c r="AX60" s="246"/>
      <c r="AY60" s="246"/>
      <c r="AZ60" s="246"/>
      <c r="BA60" s="246"/>
      <c r="BB60" s="239">
        <f t="shared" si="2"/>
        <v>0</v>
      </c>
      <c r="BC60" s="246"/>
      <c r="BD60" s="246"/>
      <c r="BE60" s="246"/>
    </row>
    <row r="61" s="224" customFormat="1" ht="15.95" customHeight="1" spans="1:57">
      <c r="A61" s="242" t="s">
        <v>695</v>
      </c>
      <c r="B61" s="238">
        <f t="shared" si="0"/>
        <v>0</v>
      </c>
      <c r="C61" s="239">
        <f>SUM('[6]表六 (1)'!B62)</f>
        <v>0</v>
      </c>
      <c r="D61" s="239">
        <f t="shared" si="5"/>
        <v>0</v>
      </c>
      <c r="E61" s="246"/>
      <c r="F61" s="246"/>
      <c r="G61" s="246"/>
      <c r="H61" s="246"/>
      <c r="I61" s="246"/>
      <c r="J61" s="246"/>
      <c r="K61" s="239">
        <f t="shared" si="1"/>
        <v>0</v>
      </c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46"/>
      <c r="AO61" s="246"/>
      <c r="AP61" s="246"/>
      <c r="AQ61" s="246"/>
      <c r="AR61" s="246"/>
      <c r="AS61" s="246"/>
      <c r="AT61" s="246"/>
      <c r="AU61" s="246"/>
      <c r="AV61" s="246"/>
      <c r="AW61" s="246"/>
      <c r="AX61" s="246"/>
      <c r="AY61" s="246"/>
      <c r="AZ61" s="246"/>
      <c r="BA61" s="246"/>
      <c r="BB61" s="239">
        <f t="shared" si="2"/>
        <v>0</v>
      </c>
      <c r="BC61" s="246"/>
      <c r="BD61" s="246"/>
      <c r="BE61" s="246"/>
    </row>
    <row r="62" s="224" customFormat="1" ht="15.95" customHeight="1" spans="1:57">
      <c r="A62" s="242" t="s">
        <v>696</v>
      </c>
      <c r="B62" s="238">
        <f t="shared" si="0"/>
        <v>0</v>
      </c>
      <c r="C62" s="239">
        <f>SUM('[6]表六 (1)'!B63)</f>
        <v>0</v>
      </c>
      <c r="D62" s="239">
        <f t="shared" si="5"/>
        <v>0</v>
      </c>
      <c r="E62" s="246"/>
      <c r="F62" s="246"/>
      <c r="G62" s="246"/>
      <c r="H62" s="246"/>
      <c r="I62" s="246"/>
      <c r="J62" s="246"/>
      <c r="K62" s="239">
        <f t="shared" si="1"/>
        <v>0</v>
      </c>
      <c r="L62" s="246"/>
      <c r="M62" s="246"/>
      <c r="N62" s="246"/>
      <c r="O62" s="246"/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Z62" s="246"/>
      <c r="AA62" s="246"/>
      <c r="AB62" s="246"/>
      <c r="AC62" s="246"/>
      <c r="AD62" s="246"/>
      <c r="AE62" s="246"/>
      <c r="AF62" s="246"/>
      <c r="AG62" s="246"/>
      <c r="AH62" s="246"/>
      <c r="AI62" s="246"/>
      <c r="AJ62" s="246"/>
      <c r="AK62" s="246"/>
      <c r="AL62" s="246"/>
      <c r="AM62" s="246"/>
      <c r="AN62" s="246"/>
      <c r="AO62" s="246"/>
      <c r="AP62" s="246"/>
      <c r="AQ62" s="246"/>
      <c r="AR62" s="246"/>
      <c r="AS62" s="246"/>
      <c r="AT62" s="246"/>
      <c r="AU62" s="246"/>
      <c r="AV62" s="246"/>
      <c r="AW62" s="246"/>
      <c r="AX62" s="246"/>
      <c r="AY62" s="246"/>
      <c r="AZ62" s="246"/>
      <c r="BA62" s="246"/>
      <c r="BB62" s="239">
        <f t="shared" si="2"/>
        <v>0</v>
      </c>
      <c r="BC62" s="246"/>
      <c r="BD62" s="246"/>
      <c r="BE62" s="246"/>
    </row>
    <row r="63" s="224" customFormat="1" ht="15.95" customHeight="1" spans="1:57">
      <c r="A63" s="242" t="s">
        <v>697</v>
      </c>
      <c r="B63" s="238">
        <f t="shared" si="0"/>
        <v>0</v>
      </c>
      <c r="C63" s="239">
        <f>SUM('[6]表六 (1)'!B64)</f>
        <v>0</v>
      </c>
      <c r="D63" s="239">
        <f t="shared" si="5"/>
        <v>0</v>
      </c>
      <c r="E63" s="246"/>
      <c r="F63" s="246"/>
      <c r="G63" s="246"/>
      <c r="H63" s="246"/>
      <c r="I63" s="246"/>
      <c r="J63" s="246"/>
      <c r="K63" s="239">
        <f t="shared" si="1"/>
        <v>0</v>
      </c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  <c r="AA63" s="246"/>
      <c r="AB63" s="246"/>
      <c r="AC63" s="246"/>
      <c r="AD63" s="246"/>
      <c r="AE63" s="246"/>
      <c r="AF63" s="246"/>
      <c r="AG63" s="246"/>
      <c r="AH63" s="246"/>
      <c r="AI63" s="246"/>
      <c r="AJ63" s="246"/>
      <c r="AK63" s="246"/>
      <c r="AL63" s="246"/>
      <c r="AM63" s="246"/>
      <c r="AN63" s="246"/>
      <c r="AO63" s="246"/>
      <c r="AP63" s="246"/>
      <c r="AQ63" s="246"/>
      <c r="AR63" s="246"/>
      <c r="AS63" s="246"/>
      <c r="AT63" s="246"/>
      <c r="AU63" s="246"/>
      <c r="AV63" s="246"/>
      <c r="AW63" s="246"/>
      <c r="AX63" s="246"/>
      <c r="AY63" s="246"/>
      <c r="AZ63" s="246"/>
      <c r="BA63" s="246"/>
      <c r="BB63" s="239">
        <f t="shared" si="2"/>
        <v>0</v>
      </c>
      <c r="BC63" s="246"/>
      <c r="BD63" s="246"/>
      <c r="BE63" s="246"/>
    </row>
    <row r="64" s="224" customFormat="1" ht="15.95" customHeight="1" spans="1:57">
      <c r="A64" s="242" t="s">
        <v>698</v>
      </c>
      <c r="B64" s="238">
        <f t="shared" si="0"/>
        <v>0</v>
      </c>
      <c r="C64" s="239">
        <f>SUM('[6]表六 (1)'!B65)</f>
        <v>0</v>
      </c>
      <c r="D64" s="239">
        <f t="shared" si="5"/>
        <v>0</v>
      </c>
      <c r="E64" s="243">
        <f t="shared" ref="E64:BE64" si="14">SUM(E65:E66)</f>
        <v>0</v>
      </c>
      <c r="F64" s="243">
        <f t="shared" si="14"/>
        <v>0</v>
      </c>
      <c r="G64" s="243">
        <f t="shared" si="14"/>
        <v>0</v>
      </c>
      <c r="H64" s="243">
        <f t="shared" si="14"/>
        <v>0</v>
      </c>
      <c r="I64" s="243">
        <f t="shared" si="14"/>
        <v>0</v>
      </c>
      <c r="J64" s="243">
        <f t="shared" si="14"/>
        <v>0</v>
      </c>
      <c r="K64" s="239">
        <f t="shared" si="1"/>
        <v>0</v>
      </c>
      <c r="L64" s="243">
        <f t="shared" si="14"/>
        <v>0</v>
      </c>
      <c r="M64" s="243">
        <f t="shared" si="14"/>
        <v>0</v>
      </c>
      <c r="N64" s="243">
        <f t="shared" si="14"/>
        <v>0</v>
      </c>
      <c r="O64" s="243">
        <f t="shared" si="14"/>
        <v>0</v>
      </c>
      <c r="P64" s="243">
        <f t="shared" si="14"/>
        <v>0</v>
      </c>
      <c r="Q64" s="243">
        <f t="shared" si="14"/>
        <v>0</v>
      </c>
      <c r="R64" s="243">
        <f t="shared" si="14"/>
        <v>0</v>
      </c>
      <c r="S64" s="243">
        <f t="shared" si="14"/>
        <v>0</v>
      </c>
      <c r="T64" s="243">
        <f t="shared" si="14"/>
        <v>0</v>
      </c>
      <c r="U64" s="243">
        <f t="shared" si="14"/>
        <v>0</v>
      </c>
      <c r="V64" s="243">
        <f t="shared" si="14"/>
        <v>0</v>
      </c>
      <c r="W64" s="243">
        <f t="shared" si="14"/>
        <v>0</v>
      </c>
      <c r="X64" s="243">
        <f t="shared" si="14"/>
        <v>0</v>
      </c>
      <c r="Y64" s="243">
        <f t="shared" si="14"/>
        <v>0</v>
      </c>
      <c r="Z64" s="243">
        <f t="shared" si="14"/>
        <v>0</v>
      </c>
      <c r="AA64" s="243">
        <f t="shared" si="14"/>
        <v>0</v>
      </c>
      <c r="AB64" s="243">
        <f t="shared" si="14"/>
        <v>0</v>
      </c>
      <c r="AC64" s="243">
        <f t="shared" si="14"/>
        <v>0</v>
      </c>
      <c r="AD64" s="243">
        <f t="shared" si="14"/>
        <v>0</v>
      </c>
      <c r="AE64" s="243">
        <f t="shared" si="14"/>
        <v>0</v>
      </c>
      <c r="AF64" s="243">
        <f t="shared" si="14"/>
        <v>0</v>
      </c>
      <c r="AG64" s="243">
        <f t="shared" si="14"/>
        <v>0</v>
      </c>
      <c r="AH64" s="243">
        <f t="shared" si="14"/>
        <v>0</v>
      </c>
      <c r="AI64" s="243">
        <f t="shared" si="14"/>
        <v>0</v>
      </c>
      <c r="AJ64" s="243">
        <f t="shared" si="14"/>
        <v>0</v>
      </c>
      <c r="AK64" s="243">
        <f t="shared" si="14"/>
        <v>0</v>
      </c>
      <c r="AL64" s="243">
        <f t="shared" si="14"/>
        <v>0</v>
      </c>
      <c r="AM64" s="243">
        <f t="shared" si="14"/>
        <v>0</v>
      </c>
      <c r="AN64" s="243">
        <f t="shared" si="14"/>
        <v>0</v>
      </c>
      <c r="AO64" s="243">
        <f t="shared" si="14"/>
        <v>0</v>
      </c>
      <c r="AP64" s="243">
        <f t="shared" si="14"/>
        <v>0</v>
      </c>
      <c r="AQ64" s="243">
        <f t="shared" si="14"/>
        <v>0</v>
      </c>
      <c r="AR64" s="243">
        <f t="shared" si="14"/>
        <v>0</v>
      </c>
      <c r="AS64" s="243">
        <f t="shared" si="14"/>
        <v>0</v>
      </c>
      <c r="AT64" s="243">
        <f t="shared" si="14"/>
        <v>0</v>
      </c>
      <c r="AU64" s="243">
        <f t="shared" si="14"/>
        <v>0</v>
      </c>
      <c r="AV64" s="243">
        <f t="shared" si="14"/>
        <v>0</v>
      </c>
      <c r="AW64" s="243">
        <f t="shared" si="14"/>
        <v>0</v>
      </c>
      <c r="AX64" s="243">
        <f t="shared" si="14"/>
        <v>0</v>
      </c>
      <c r="AY64" s="243">
        <f t="shared" si="14"/>
        <v>0</v>
      </c>
      <c r="AZ64" s="243">
        <f t="shared" si="14"/>
        <v>0</v>
      </c>
      <c r="BA64" s="243">
        <f t="shared" si="14"/>
        <v>0</v>
      </c>
      <c r="BB64" s="239">
        <f t="shared" si="2"/>
        <v>0</v>
      </c>
      <c r="BC64" s="243">
        <f t="shared" si="14"/>
        <v>0</v>
      </c>
      <c r="BD64" s="243">
        <f t="shared" si="14"/>
        <v>0</v>
      </c>
      <c r="BE64" s="243">
        <f t="shared" si="14"/>
        <v>0</v>
      </c>
    </row>
    <row r="65" s="224" customFormat="1" ht="15.95" customHeight="1" spans="1:57">
      <c r="A65" s="242" t="s">
        <v>699</v>
      </c>
      <c r="B65" s="238">
        <f t="shared" si="0"/>
        <v>0</v>
      </c>
      <c r="C65" s="239">
        <f>SUM('[6]表六 (1)'!B66)</f>
        <v>0</v>
      </c>
      <c r="D65" s="239">
        <f t="shared" si="5"/>
        <v>0</v>
      </c>
      <c r="E65" s="246"/>
      <c r="F65" s="246"/>
      <c r="G65" s="246"/>
      <c r="H65" s="246"/>
      <c r="I65" s="246"/>
      <c r="J65" s="246"/>
      <c r="K65" s="239">
        <f t="shared" si="1"/>
        <v>0</v>
      </c>
      <c r="L65" s="246"/>
      <c r="M65" s="246"/>
      <c r="N65" s="246"/>
      <c r="O65" s="246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  <c r="AA65" s="246"/>
      <c r="AB65" s="246"/>
      <c r="AC65" s="246"/>
      <c r="AD65" s="246"/>
      <c r="AE65" s="246"/>
      <c r="AF65" s="246"/>
      <c r="AG65" s="246"/>
      <c r="AH65" s="246"/>
      <c r="AI65" s="246"/>
      <c r="AJ65" s="246"/>
      <c r="AK65" s="246"/>
      <c r="AL65" s="246"/>
      <c r="AM65" s="246"/>
      <c r="AN65" s="246"/>
      <c r="AO65" s="246"/>
      <c r="AP65" s="246"/>
      <c r="AQ65" s="246"/>
      <c r="AR65" s="246"/>
      <c r="AS65" s="246"/>
      <c r="AT65" s="246"/>
      <c r="AU65" s="246"/>
      <c r="AV65" s="246"/>
      <c r="AW65" s="246"/>
      <c r="AX65" s="246"/>
      <c r="AY65" s="246"/>
      <c r="AZ65" s="246"/>
      <c r="BA65" s="246"/>
      <c r="BB65" s="239">
        <f t="shared" si="2"/>
        <v>0</v>
      </c>
      <c r="BC65" s="246"/>
      <c r="BD65" s="246"/>
      <c r="BE65" s="246"/>
    </row>
    <row r="66" s="224" customFormat="1" ht="15.95" customHeight="1" spans="1:57">
      <c r="A66" s="242" t="s">
        <v>700</v>
      </c>
      <c r="B66" s="238">
        <f t="shared" si="0"/>
        <v>0</v>
      </c>
      <c r="C66" s="239">
        <f>SUM('[6]表六 (1)'!B67)</f>
        <v>0</v>
      </c>
      <c r="D66" s="239">
        <f t="shared" si="5"/>
        <v>0</v>
      </c>
      <c r="E66" s="243">
        <f t="shared" ref="E66:BE66" si="15">SUM(E67:E74)</f>
        <v>0</v>
      </c>
      <c r="F66" s="243">
        <f t="shared" si="15"/>
        <v>0</v>
      </c>
      <c r="G66" s="243">
        <f t="shared" si="15"/>
        <v>0</v>
      </c>
      <c r="H66" s="243">
        <f t="shared" si="15"/>
        <v>0</v>
      </c>
      <c r="I66" s="243">
        <f t="shared" si="15"/>
        <v>0</v>
      </c>
      <c r="J66" s="243">
        <f t="shared" si="15"/>
        <v>0</v>
      </c>
      <c r="K66" s="239">
        <f t="shared" si="1"/>
        <v>0</v>
      </c>
      <c r="L66" s="243">
        <f t="shared" si="15"/>
        <v>0</v>
      </c>
      <c r="M66" s="243">
        <f t="shared" si="15"/>
        <v>0</v>
      </c>
      <c r="N66" s="243">
        <f t="shared" si="15"/>
        <v>0</v>
      </c>
      <c r="O66" s="243">
        <f t="shared" si="15"/>
        <v>0</v>
      </c>
      <c r="P66" s="243">
        <f t="shared" si="15"/>
        <v>0</v>
      </c>
      <c r="Q66" s="243">
        <f t="shared" si="15"/>
        <v>0</v>
      </c>
      <c r="R66" s="243">
        <f t="shared" si="15"/>
        <v>0</v>
      </c>
      <c r="S66" s="243">
        <f t="shared" si="15"/>
        <v>0</v>
      </c>
      <c r="T66" s="243">
        <f t="shared" si="15"/>
        <v>0</v>
      </c>
      <c r="U66" s="243">
        <f t="shared" si="15"/>
        <v>0</v>
      </c>
      <c r="V66" s="243">
        <f t="shared" si="15"/>
        <v>0</v>
      </c>
      <c r="W66" s="243">
        <f t="shared" si="15"/>
        <v>0</v>
      </c>
      <c r="X66" s="243">
        <f t="shared" si="15"/>
        <v>0</v>
      </c>
      <c r="Y66" s="243">
        <f t="shared" si="15"/>
        <v>0</v>
      </c>
      <c r="Z66" s="243">
        <f t="shared" si="15"/>
        <v>0</v>
      </c>
      <c r="AA66" s="243">
        <f t="shared" si="15"/>
        <v>0</v>
      </c>
      <c r="AB66" s="243">
        <f t="shared" si="15"/>
        <v>0</v>
      </c>
      <c r="AC66" s="243">
        <f t="shared" si="15"/>
        <v>0</v>
      </c>
      <c r="AD66" s="243">
        <f t="shared" si="15"/>
        <v>0</v>
      </c>
      <c r="AE66" s="243">
        <f t="shared" si="15"/>
        <v>0</v>
      </c>
      <c r="AF66" s="243">
        <f t="shared" si="15"/>
        <v>0</v>
      </c>
      <c r="AG66" s="243">
        <f t="shared" si="15"/>
        <v>0</v>
      </c>
      <c r="AH66" s="243">
        <f t="shared" si="15"/>
        <v>0</v>
      </c>
      <c r="AI66" s="243">
        <f t="shared" si="15"/>
        <v>0</v>
      </c>
      <c r="AJ66" s="243">
        <f t="shared" si="15"/>
        <v>0</v>
      </c>
      <c r="AK66" s="243">
        <f t="shared" si="15"/>
        <v>0</v>
      </c>
      <c r="AL66" s="243">
        <f t="shared" si="15"/>
        <v>0</v>
      </c>
      <c r="AM66" s="243">
        <f t="shared" si="15"/>
        <v>0</v>
      </c>
      <c r="AN66" s="243">
        <f t="shared" si="15"/>
        <v>0</v>
      </c>
      <c r="AO66" s="243">
        <f t="shared" si="15"/>
        <v>0</v>
      </c>
      <c r="AP66" s="243">
        <f t="shared" si="15"/>
        <v>0</v>
      </c>
      <c r="AQ66" s="243">
        <f t="shared" si="15"/>
        <v>0</v>
      </c>
      <c r="AR66" s="243">
        <f t="shared" si="15"/>
        <v>0</v>
      </c>
      <c r="AS66" s="243">
        <f t="shared" si="15"/>
        <v>0</v>
      </c>
      <c r="AT66" s="243">
        <f t="shared" si="15"/>
        <v>0</v>
      </c>
      <c r="AU66" s="243">
        <f t="shared" si="15"/>
        <v>0</v>
      </c>
      <c r="AV66" s="243">
        <f t="shared" si="15"/>
        <v>0</v>
      </c>
      <c r="AW66" s="243">
        <f t="shared" si="15"/>
        <v>0</v>
      </c>
      <c r="AX66" s="243">
        <f t="shared" si="15"/>
        <v>0</v>
      </c>
      <c r="AY66" s="243">
        <f t="shared" si="15"/>
        <v>0</v>
      </c>
      <c r="AZ66" s="243">
        <f t="shared" si="15"/>
        <v>0</v>
      </c>
      <c r="BA66" s="243">
        <f t="shared" si="15"/>
        <v>0</v>
      </c>
      <c r="BB66" s="239">
        <f t="shared" si="2"/>
        <v>0</v>
      </c>
      <c r="BC66" s="243">
        <f t="shared" si="15"/>
        <v>0</v>
      </c>
      <c r="BD66" s="243">
        <f t="shared" si="15"/>
        <v>0</v>
      </c>
      <c r="BE66" s="243">
        <f t="shared" si="15"/>
        <v>0</v>
      </c>
    </row>
    <row r="67" s="224" customFormat="1" ht="15.95" customHeight="1" spans="1:57">
      <c r="A67" s="242" t="s">
        <v>701</v>
      </c>
      <c r="B67" s="238">
        <f t="shared" si="0"/>
        <v>0</v>
      </c>
      <c r="C67" s="239">
        <f>SUM('[6]表六 (1)'!B68)</f>
        <v>0</v>
      </c>
      <c r="D67" s="239">
        <f t="shared" si="5"/>
        <v>0</v>
      </c>
      <c r="E67" s="246"/>
      <c r="F67" s="246"/>
      <c r="G67" s="246"/>
      <c r="H67" s="246"/>
      <c r="I67" s="246"/>
      <c r="J67" s="246"/>
      <c r="K67" s="239">
        <f t="shared" si="1"/>
        <v>0</v>
      </c>
      <c r="L67" s="246"/>
      <c r="M67" s="246"/>
      <c r="N67" s="246"/>
      <c r="O67" s="246"/>
      <c r="P67" s="246"/>
      <c r="Q67" s="246"/>
      <c r="R67" s="246"/>
      <c r="S67" s="246"/>
      <c r="T67" s="246"/>
      <c r="U67" s="246"/>
      <c r="V67" s="246"/>
      <c r="W67" s="246"/>
      <c r="X67" s="246"/>
      <c r="Y67" s="246"/>
      <c r="Z67" s="246"/>
      <c r="AA67" s="246"/>
      <c r="AB67" s="246"/>
      <c r="AC67" s="246"/>
      <c r="AD67" s="246"/>
      <c r="AE67" s="246"/>
      <c r="AF67" s="246"/>
      <c r="AG67" s="246"/>
      <c r="AH67" s="246"/>
      <c r="AI67" s="246"/>
      <c r="AJ67" s="246"/>
      <c r="AK67" s="246"/>
      <c r="AL67" s="246"/>
      <c r="AM67" s="246"/>
      <c r="AN67" s="246"/>
      <c r="AO67" s="246"/>
      <c r="AP67" s="246"/>
      <c r="AQ67" s="246"/>
      <c r="AR67" s="246"/>
      <c r="AS67" s="246"/>
      <c r="AT67" s="246"/>
      <c r="AU67" s="246"/>
      <c r="AV67" s="246"/>
      <c r="AW67" s="246"/>
      <c r="AX67" s="246"/>
      <c r="AY67" s="246"/>
      <c r="AZ67" s="246"/>
      <c r="BA67" s="246"/>
      <c r="BB67" s="239">
        <f t="shared" si="2"/>
        <v>0</v>
      </c>
      <c r="BC67" s="246"/>
      <c r="BD67" s="246"/>
      <c r="BE67" s="246"/>
    </row>
    <row r="68" s="224" customFormat="1" ht="15.95" customHeight="1" spans="1:57">
      <c r="A68" s="242" t="s">
        <v>702</v>
      </c>
      <c r="B68" s="238">
        <f t="shared" si="0"/>
        <v>0</v>
      </c>
      <c r="C68" s="239">
        <f>SUM('[6]表六 (1)'!B69)</f>
        <v>0</v>
      </c>
      <c r="D68" s="239">
        <f t="shared" si="5"/>
        <v>0</v>
      </c>
      <c r="E68" s="246"/>
      <c r="F68" s="246"/>
      <c r="G68" s="246"/>
      <c r="H68" s="246"/>
      <c r="I68" s="246"/>
      <c r="J68" s="246"/>
      <c r="K68" s="239">
        <f t="shared" si="1"/>
        <v>0</v>
      </c>
      <c r="L68" s="246"/>
      <c r="M68" s="246"/>
      <c r="N68" s="246"/>
      <c r="O68" s="246"/>
      <c r="P68" s="246"/>
      <c r="Q68" s="246"/>
      <c r="R68" s="246"/>
      <c r="S68" s="246"/>
      <c r="T68" s="246"/>
      <c r="U68" s="246"/>
      <c r="V68" s="246"/>
      <c r="W68" s="246"/>
      <c r="X68" s="246"/>
      <c r="Y68" s="246"/>
      <c r="Z68" s="246"/>
      <c r="AA68" s="246"/>
      <c r="AB68" s="246"/>
      <c r="AC68" s="246"/>
      <c r="AD68" s="246"/>
      <c r="AE68" s="246"/>
      <c r="AF68" s="246"/>
      <c r="AG68" s="246"/>
      <c r="AH68" s="246"/>
      <c r="AI68" s="246"/>
      <c r="AJ68" s="246"/>
      <c r="AK68" s="246"/>
      <c r="AL68" s="246"/>
      <c r="AM68" s="246"/>
      <c r="AN68" s="246"/>
      <c r="AO68" s="246"/>
      <c r="AP68" s="246"/>
      <c r="AQ68" s="246"/>
      <c r="AR68" s="246"/>
      <c r="AS68" s="246"/>
      <c r="AT68" s="246"/>
      <c r="AU68" s="246"/>
      <c r="AV68" s="246"/>
      <c r="AW68" s="246"/>
      <c r="AX68" s="246"/>
      <c r="AY68" s="246"/>
      <c r="AZ68" s="246"/>
      <c r="BA68" s="246"/>
      <c r="BB68" s="239">
        <f t="shared" si="2"/>
        <v>0</v>
      </c>
      <c r="BC68" s="246"/>
      <c r="BD68" s="246"/>
      <c r="BE68" s="246"/>
    </row>
    <row r="69" s="224" customFormat="1" ht="15.95" customHeight="1" spans="1:57">
      <c r="A69" s="242" t="s">
        <v>703</v>
      </c>
      <c r="B69" s="238">
        <f t="shared" si="0"/>
        <v>0</v>
      </c>
      <c r="C69" s="239">
        <f>SUM('[6]表六 (1)'!B70)</f>
        <v>0</v>
      </c>
      <c r="D69" s="239">
        <f t="shared" si="5"/>
        <v>0</v>
      </c>
      <c r="E69" s="246"/>
      <c r="F69" s="246"/>
      <c r="G69" s="246"/>
      <c r="H69" s="246"/>
      <c r="I69" s="246"/>
      <c r="J69" s="246"/>
      <c r="K69" s="239">
        <f t="shared" si="1"/>
        <v>0</v>
      </c>
      <c r="L69" s="246"/>
      <c r="M69" s="246"/>
      <c r="N69" s="246"/>
      <c r="O69" s="246"/>
      <c r="P69" s="246"/>
      <c r="Q69" s="246"/>
      <c r="R69" s="246"/>
      <c r="S69" s="246"/>
      <c r="T69" s="246"/>
      <c r="U69" s="246"/>
      <c r="V69" s="246"/>
      <c r="W69" s="246"/>
      <c r="X69" s="246"/>
      <c r="Y69" s="246"/>
      <c r="Z69" s="246"/>
      <c r="AA69" s="246"/>
      <c r="AB69" s="246"/>
      <c r="AC69" s="246"/>
      <c r="AD69" s="246"/>
      <c r="AE69" s="246"/>
      <c r="AF69" s="246"/>
      <c r="AG69" s="246"/>
      <c r="AH69" s="246"/>
      <c r="AI69" s="246"/>
      <c r="AJ69" s="246"/>
      <c r="AK69" s="246"/>
      <c r="AL69" s="246"/>
      <c r="AM69" s="246"/>
      <c r="AN69" s="246"/>
      <c r="AO69" s="246"/>
      <c r="AP69" s="246"/>
      <c r="AQ69" s="246"/>
      <c r="AR69" s="246"/>
      <c r="AS69" s="246"/>
      <c r="AT69" s="246"/>
      <c r="AU69" s="246"/>
      <c r="AV69" s="246"/>
      <c r="AW69" s="246"/>
      <c r="AX69" s="246"/>
      <c r="AY69" s="246"/>
      <c r="AZ69" s="246"/>
      <c r="BA69" s="246"/>
      <c r="BB69" s="239">
        <f t="shared" si="2"/>
        <v>0</v>
      </c>
      <c r="BC69" s="246"/>
      <c r="BD69" s="246"/>
      <c r="BE69" s="246"/>
    </row>
    <row r="70" s="224" customFormat="1" ht="15.95" customHeight="1" spans="1:57">
      <c r="A70" s="242" t="s">
        <v>704</v>
      </c>
      <c r="B70" s="238">
        <f t="shared" si="0"/>
        <v>0</v>
      </c>
      <c r="C70" s="239">
        <f>SUM('[6]表六 (1)'!B71)</f>
        <v>0</v>
      </c>
      <c r="D70" s="239">
        <f t="shared" si="5"/>
        <v>0</v>
      </c>
      <c r="E70" s="246"/>
      <c r="F70" s="246"/>
      <c r="G70" s="246"/>
      <c r="H70" s="246"/>
      <c r="I70" s="246"/>
      <c r="J70" s="246"/>
      <c r="K70" s="239">
        <f t="shared" si="1"/>
        <v>0</v>
      </c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6"/>
      <c r="X70" s="246"/>
      <c r="Y70" s="246"/>
      <c r="Z70" s="246"/>
      <c r="AA70" s="246"/>
      <c r="AB70" s="246"/>
      <c r="AC70" s="246"/>
      <c r="AD70" s="246"/>
      <c r="AE70" s="246"/>
      <c r="AF70" s="246"/>
      <c r="AG70" s="246"/>
      <c r="AH70" s="246"/>
      <c r="AI70" s="246"/>
      <c r="AJ70" s="246"/>
      <c r="AK70" s="246"/>
      <c r="AL70" s="246"/>
      <c r="AM70" s="246"/>
      <c r="AN70" s="246"/>
      <c r="AO70" s="246"/>
      <c r="AP70" s="246"/>
      <c r="AQ70" s="246"/>
      <c r="AR70" s="246"/>
      <c r="AS70" s="246"/>
      <c r="AT70" s="246"/>
      <c r="AU70" s="246"/>
      <c r="AV70" s="246"/>
      <c r="AW70" s="246"/>
      <c r="AX70" s="246"/>
      <c r="AY70" s="246"/>
      <c r="AZ70" s="246"/>
      <c r="BA70" s="246"/>
      <c r="BB70" s="239">
        <f t="shared" si="2"/>
        <v>0</v>
      </c>
      <c r="BC70" s="246"/>
      <c r="BD70" s="246"/>
      <c r="BE70" s="246"/>
    </row>
    <row r="71" s="224" customFormat="1" ht="15.95" customHeight="1" spans="1:57">
      <c r="A71" s="242" t="s">
        <v>705</v>
      </c>
      <c r="B71" s="238">
        <f t="shared" ref="B71:B134" si="16">C71+D71+K71+AZ71+BA71-BB71-BE71</f>
        <v>0</v>
      </c>
      <c r="C71" s="239">
        <f>SUM('[6]表六 (1)'!B72)</f>
        <v>0</v>
      </c>
      <c r="D71" s="239">
        <f t="shared" si="5"/>
        <v>0</v>
      </c>
      <c r="E71" s="246"/>
      <c r="F71" s="246"/>
      <c r="G71" s="246"/>
      <c r="H71" s="246"/>
      <c r="I71" s="246"/>
      <c r="J71" s="246"/>
      <c r="K71" s="239">
        <f t="shared" ref="K71:K134" si="17">SUM(L71:AY71)</f>
        <v>0</v>
      </c>
      <c r="L71" s="246"/>
      <c r="M71" s="246"/>
      <c r="N71" s="246"/>
      <c r="O71" s="246"/>
      <c r="P71" s="246"/>
      <c r="Q71" s="246"/>
      <c r="R71" s="246"/>
      <c r="S71" s="246"/>
      <c r="T71" s="246"/>
      <c r="U71" s="246"/>
      <c r="V71" s="246"/>
      <c r="W71" s="246"/>
      <c r="X71" s="246"/>
      <c r="Y71" s="246"/>
      <c r="Z71" s="246"/>
      <c r="AA71" s="246"/>
      <c r="AB71" s="246"/>
      <c r="AC71" s="246"/>
      <c r="AD71" s="246"/>
      <c r="AE71" s="246"/>
      <c r="AF71" s="246"/>
      <c r="AG71" s="246"/>
      <c r="AH71" s="246"/>
      <c r="AI71" s="246"/>
      <c r="AJ71" s="246"/>
      <c r="AK71" s="246"/>
      <c r="AL71" s="246"/>
      <c r="AM71" s="246"/>
      <c r="AN71" s="246"/>
      <c r="AO71" s="246"/>
      <c r="AP71" s="246"/>
      <c r="AQ71" s="246"/>
      <c r="AR71" s="246"/>
      <c r="AS71" s="246"/>
      <c r="AT71" s="246"/>
      <c r="AU71" s="246"/>
      <c r="AV71" s="246"/>
      <c r="AW71" s="246"/>
      <c r="AX71" s="246"/>
      <c r="AY71" s="246"/>
      <c r="AZ71" s="246"/>
      <c r="BA71" s="246"/>
      <c r="BB71" s="239">
        <f t="shared" ref="BB71:BB134" si="18">SUM(BC71:BD71)</f>
        <v>0</v>
      </c>
      <c r="BC71" s="246"/>
      <c r="BD71" s="246"/>
      <c r="BE71" s="246"/>
    </row>
    <row r="72" s="224" customFormat="1" ht="15.95" customHeight="1" spans="1:57">
      <c r="A72" s="242" t="s">
        <v>706</v>
      </c>
      <c r="B72" s="238">
        <f t="shared" si="16"/>
        <v>0</v>
      </c>
      <c r="C72" s="239">
        <f>SUM('[6]表六 (1)'!B73)</f>
        <v>0</v>
      </c>
      <c r="D72" s="239">
        <f t="shared" si="5"/>
        <v>0</v>
      </c>
      <c r="E72" s="246"/>
      <c r="F72" s="246"/>
      <c r="G72" s="246"/>
      <c r="H72" s="246"/>
      <c r="I72" s="246"/>
      <c r="J72" s="246"/>
      <c r="K72" s="239">
        <f t="shared" si="17"/>
        <v>0</v>
      </c>
      <c r="L72" s="246"/>
      <c r="M72" s="246"/>
      <c r="N72" s="246"/>
      <c r="O72" s="246"/>
      <c r="P72" s="246"/>
      <c r="Q72" s="246"/>
      <c r="R72" s="246"/>
      <c r="S72" s="246"/>
      <c r="T72" s="246"/>
      <c r="U72" s="246"/>
      <c r="V72" s="246"/>
      <c r="W72" s="246"/>
      <c r="X72" s="246"/>
      <c r="Y72" s="246"/>
      <c r="Z72" s="246"/>
      <c r="AA72" s="246"/>
      <c r="AB72" s="246"/>
      <c r="AC72" s="246"/>
      <c r="AD72" s="246"/>
      <c r="AE72" s="246"/>
      <c r="AF72" s="246"/>
      <c r="AG72" s="246"/>
      <c r="AH72" s="246"/>
      <c r="AI72" s="246"/>
      <c r="AJ72" s="246"/>
      <c r="AK72" s="246"/>
      <c r="AL72" s="246"/>
      <c r="AM72" s="246"/>
      <c r="AN72" s="246"/>
      <c r="AO72" s="246"/>
      <c r="AP72" s="246"/>
      <c r="AQ72" s="246"/>
      <c r="AR72" s="246"/>
      <c r="AS72" s="246"/>
      <c r="AT72" s="246"/>
      <c r="AU72" s="246"/>
      <c r="AV72" s="246"/>
      <c r="AW72" s="246"/>
      <c r="AX72" s="246"/>
      <c r="AY72" s="246"/>
      <c r="AZ72" s="246"/>
      <c r="BA72" s="246"/>
      <c r="BB72" s="239">
        <f t="shared" si="18"/>
        <v>0</v>
      </c>
      <c r="BC72" s="246"/>
      <c r="BD72" s="246"/>
      <c r="BE72" s="246"/>
    </row>
    <row r="73" s="224" customFormat="1" ht="15.95" customHeight="1" spans="1:57">
      <c r="A73" s="242" t="s">
        <v>707</v>
      </c>
      <c r="B73" s="238">
        <f t="shared" si="16"/>
        <v>0</v>
      </c>
      <c r="C73" s="239">
        <f>SUM('[6]表六 (1)'!B74)</f>
        <v>0</v>
      </c>
      <c r="D73" s="239">
        <f t="shared" ref="D73:D136" si="19">SUM(E73:J73)</f>
        <v>0</v>
      </c>
      <c r="E73" s="246"/>
      <c r="F73" s="246"/>
      <c r="G73" s="246"/>
      <c r="H73" s="246"/>
      <c r="I73" s="246"/>
      <c r="J73" s="246"/>
      <c r="K73" s="239">
        <f t="shared" si="17"/>
        <v>0</v>
      </c>
      <c r="L73" s="246"/>
      <c r="M73" s="246"/>
      <c r="N73" s="246"/>
      <c r="O73" s="246"/>
      <c r="P73" s="246"/>
      <c r="Q73" s="246"/>
      <c r="R73" s="246"/>
      <c r="S73" s="246"/>
      <c r="T73" s="246"/>
      <c r="U73" s="246"/>
      <c r="V73" s="246"/>
      <c r="W73" s="246"/>
      <c r="X73" s="246"/>
      <c r="Y73" s="246"/>
      <c r="Z73" s="246"/>
      <c r="AA73" s="246"/>
      <c r="AB73" s="246"/>
      <c r="AC73" s="246"/>
      <c r="AD73" s="246"/>
      <c r="AE73" s="246"/>
      <c r="AF73" s="246"/>
      <c r="AG73" s="246"/>
      <c r="AH73" s="246"/>
      <c r="AI73" s="246"/>
      <c r="AJ73" s="246"/>
      <c r="AK73" s="246"/>
      <c r="AL73" s="246"/>
      <c r="AM73" s="246"/>
      <c r="AN73" s="246"/>
      <c r="AO73" s="246"/>
      <c r="AP73" s="246"/>
      <c r="AQ73" s="246"/>
      <c r="AR73" s="246"/>
      <c r="AS73" s="246"/>
      <c r="AT73" s="246"/>
      <c r="AU73" s="246"/>
      <c r="AV73" s="246"/>
      <c r="AW73" s="246"/>
      <c r="AX73" s="246"/>
      <c r="AY73" s="246"/>
      <c r="AZ73" s="246"/>
      <c r="BA73" s="246"/>
      <c r="BB73" s="239">
        <f t="shared" si="18"/>
        <v>0</v>
      </c>
      <c r="BC73" s="246"/>
      <c r="BD73" s="246"/>
      <c r="BE73" s="246"/>
    </row>
    <row r="74" s="224" customFormat="1" ht="15.95" customHeight="1" spans="1:57">
      <c r="A74" s="242" t="s">
        <v>708</v>
      </c>
      <c r="B74" s="238">
        <f t="shared" si="16"/>
        <v>0</v>
      </c>
      <c r="C74" s="239">
        <f>SUM('[6]表六 (1)'!B75)</f>
        <v>0</v>
      </c>
      <c r="D74" s="239">
        <f t="shared" si="19"/>
        <v>0</v>
      </c>
      <c r="E74" s="246"/>
      <c r="F74" s="246"/>
      <c r="G74" s="246"/>
      <c r="H74" s="246"/>
      <c r="I74" s="246"/>
      <c r="J74" s="246"/>
      <c r="K74" s="239">
        <f t="shared" si="17"/>
        <v>0</v>
      </c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6"/>
      <c r="X74" s="246"/>
      <c r="Y74" s="246"/>
      <c r="Z74" s="246"/>
      <c r="AA74" s="246"/>
      <c r="AB74" s="246"/>
      <c r="AC74" s="246"/>
      <c r="AD74" s="246"/>
      <c r="AE74" s="246"/>
      <c r="AF74" s="246"/>
      <c r="AG74" s="246"/>
      <c r="AH74" s="246"/>
      <c r="AI74" s="246"/>
      <c r="AJ74" s="246"/>
      <c r="AK74" s="246"/>
      <c r="AL74" s="246"/>
      <c r="AM74" s="246"/>
      <c r="AN74" s="246"/>
      <c r="AO74" s="246"/>
      <c r="AP74" s="246"/>
      <c r="AQ74" s="246"/>
      <c r="AR74" s="246"/>
      <c r="AS74" s="246"/>
      <c r="AT74" s="246"/>
      <c r="AU74" s="246"/>
      <c r="AV74" s="246"/>
      <c r="AW74" s="246"/>
      <c r="AX74" s="246"/>
      <c r="AY74" s="246"/>
      <c r="AZ74" s="246"/>
      <c r="BA74" s="246"/>
      <c r="BB74" s="239">
        <f t="shared" si="18"/>
        <v>0</v>
      </c>
      <c r="BC74" s="246"/>
      <c r="BD74" s="246"/>
      <c r="BE74" s="246"/>
    </row>
    <row r="75" s="224" customFormat="1" ht="15.95" customHeight="1" spans="1:57">
      <c r="A75" s="242" t="s">
        <v>709</v>
      </c>
      <c r="B75" s="238">
        <f t="shared" si="16"/>
        <v>0</v>
      </c>
      <c r="C75" s="239">
        <f>SUM('[6]表六 (1)'!B76)</f>
        <v>0</v>
      </c>
      <c r="D75" s="239">
        <f t="shared" si="19"/>
        <v>0</v>
      </c>
      <c r="E75" s="243">
        <f t="shared" ref="E75:BE75" si="20">SUM(E76:E77)</f>
        <v>0</v>
      </c>
      <c r="F75" s="243">
        <f t="shared" si="20"/>
        <v>0</v>
      </c>
      <c r="G75" s="243">
        <f t="shared" si="20"/>
        <v>0</v>
      </c>
      <c r="H75" s="243">
        <f t="shared" si="20"/>
        <v>0</v>
      </c>
      <c r="I75" s="243">
        <f t="shared" si="20"/>
        <v>0</v>
      </c>
      <c r="J75" s="243">
        <f t="shared" si="20"/>
        <v>0</v>
      </c>
      <c r="K75" s="239">
        <f t="shared" si="17"/>
        <v>0</v>
      </c>
      <c r="L75" s="243">
        <f t="shared" si="20"/>
        <v>0</v>
      </c>
      <c r="M75" s="243">
        <f t="shared" si="20"/>
        <v>0</v>
      </c>
      <c r="N75" s="243">
        <f t="shared" si="20"/>
        <v>0</v>
      </c>
      <c r="O75" s="243">
        <f t="shared" si="20"/>
        <v>0</v>
      </c>
      <c r="P75" s="243">
        <f t="shared" si="20"/>
        <v>0</v>
      </c>
      <c r="Q75" s="243">
        <f t="shared" si="20"/>
        <v>0</v>
      </c>
      <c r="R75" s="243">
        <f t="shared" si="20"/>
        <v>0</v>
      </c>
      <c r="S75" s="243">
        <f t="shared" si="20"/>
        <v>0</v>
      </c>
      <c r="T75" s="243">
        <f t="shared" si="20"/>
        <v>0</v>
      </c>
      <c r="U75" s="243">
        <f t="shared" si="20"/>
        <v>0</v>
      </c>
      <c r="V75" s="243">
        <f t="shared" si="20"/>
        <v>0</v>
      </c>
      <c r="W75" s="243">
        <f t="shared" si="20"/>
        <v>0</v>
      </c>
      <c r="X75" s="243">
        <f t="shared" si="20"/>
        <v>0</v>
      </c>
      <c r="Y75" s="243">
        <f t="shared" si="20"/>
        <v>0</v>
      </c>
      <c r="Z75" s="243">
        <f t="shared" si="20"/>
        <v>0</v>
      </c>
      <c r="AA75" s="243">
        <f t="shared" si="20"/>
        <v>0</v>
      </c>
      <c r="AB75" s="243">
        <f t="shared" si="20"/>
        <v>0</v>
      </c>
      <c r="AC75" s="243">
        <f t="shared" si="20"/>
        <v>0</v>
      </c>
      <c r="AD75" s="243">
        <f t="shared" si="20"/>
        <v>0</v>
      </c>
      <c r="AE75" s="243">
        <f t="shared" si="20"/>
        <v>0</v>
      </c>
      <c r="AF75" s="243">
        <f t="shared" si="20"/>
        <v>0</v>
      </c>
      <c r="AG75" s="243">
        <f t="shared" si="20"/>
        <v>0</v>
      </c>
      <c r="AH75" s="243">
        <f t="shared" si="20"/>
        <v>0</v>
      </c>
      <c r="AI75" s="243">
        <f t="shared" si="20"/>
        <v>0</v>
      </c>
      <c r="AJ75" s="243">
        <f t="shared" si="20"/>
        <v>0</v>
      </c>
      <c r="AK75" s="243">
        <f t="shared" si="20"/>
        <v>0</v>
      </c>
      <c r="AL75" s="243">
        <f t="shared" si="20"/>
        <v>0</v>
      </c>
      <c r="AM75" s="243">
        <f t="shared" si="20"/>
        <v>0</v>
      </c>
      <c r="AN75" s="243">
        <f t="shared" si="20"/>
        <v>0</v>
      </c>
      <c r="AO75" s="243">
        <f t="shared" si="20"/>
        <v>0</v>
      </c>
      <c r="AP75" s="243">
        <f t="shared" si="20"/>
        <v>0</v>
      </c>
      <c r="AQ75" s="243">
        <f t="shared" si="20"/>
        <v>0</v>
      </c>
      <c r="AR75" s="243">
        <f t="shared" si="20"/>
        <v>0</v>
      </c>
      <c r="AS75" s="243">
        <f t="shared" si="20"/>
        <v>0</v>
      </c>
      <c r="AT75" s="243">
        <f t="shared" si="20"/>
        <v>0</v>
      </c>
      <c r="AU75" s="243">
        <f t="shared" si="20"/>
        <v>0</v>
      </c>
      <c r="AV75" s="243">
        <f t="shared" si="20"/>
        <v>0</v>
      </c>
      <c r="AW75" s="243">
        <f t="shared" si="20"/>
        <v>0</v>
      </c>
      <c r="AX75" s="243">
        <f t="shared" si="20"/>
        <v>0</v>
      </c>
      <c r="AY75" s="243">
        <f t="shared" si="20"/>
        <v>0</v>
      </c>
      <c r="AZ75" s="243">
        <f t="shared" si="20"/>
        <v>0</v>
      </c>
      <c r="BA75" s="243">
        <f t="shared" si="20"/>
        <v>0</v>
      </c>
      <c r="BB75" s="239">
        <f t="shared" si="18"/>
        <v>0</v>
      </c>
      <c r="BC75" s="243">
        <f t="shared" si="20"/>
        <v>0</v>
      </c>
      <c r="BD75" s="243">
        <f t="shared" si="20"/>
        <v>0</v>
      </c>
      <c r="BE75" s="243">
        <f t="shared" si="20"/>
        <v>0</v>
      </c>
    </row>
    <row r="76" s="224" customFormat="1" ht="15.95" customHeight="1" spans="1:57">
      <c r="A76" s="242" t="s">
        <v>710</v>
      </c>
      <c r="B76" s="238">
        <f t="shared" si="16"/>
        <v>0</v>
      </c>
      <c r="C76" s="239">
        <f>SUM('[6]表六 (1)'!B77)</f>
        <v>0</v>
      </c>
      <c r="D76" s="239">
        <f t="shared" si="19"/>
        <v>0</v>
      </c>
      <c r="E76" s="246"/>
      <c r="F76" s="246"/>
      <c r="G76" s="246"/>
      <c r="H76" s="246"/>
      <c r="I76" s="246"/>
      <c r="J76" s="246"/>
      <c r="K76" s="239">
        <f t="shared" si="17"/>
        <v>0</v>
      </c>
      <c r="L76" s="246"/>
      <c r="M76" s="246"/>
      <c r="N76" s="246"/>
      <c r="O76" s="246"/>
      <c r="P76" s="246"/>
      <c r="Q76" s="246"/>
      <c r="R76" s="246"/>
      <c r="S76" s="246"/>
      <c r="T76" s="246"/>
      <c r="U76" s="246"/>
      <c r="V76" s="246"/>
      <c r="W76" s="246"/>
      <c r="X76" s="246"/>
      <c r="Y76" s="246"/>
      <c r="Z76" s="246"/>
      <c r="AA76" s="246"/>
      <c r="AB76" s="246"/>
      <c r="AC76" s="246"/>
      <c r="AD76" s="246"/>
      <c r="AE76" s="246"/>
      <c r="AF76" s="246"/>
      <c r="AG76" s="246"/>
      <c r="AH76" s="246"/>
      <c r="AI76" s="246"/>
      <c r="AJ76" s="246"/>
      <c r="AK76" s="246"/>
      <c r="AL76" s="246"/>
      <c r="AM76" s="246"/>
      <c r="AN76" s="246"/>
      <c r="AO76" s="246"/>
      <c r="AP76" s="246"/>
      <c r="AQ76" s="246"/>
      <c r="AR76" s="246"/>
      <c r="AS76" s="246"/>
      <c r="AT76" s="246"/>
      <c r="AU76" s="246"/>
      <c r="AV76" s="246"/>
      <c r="AW76" s="246"/>
      <c r="AX76" s="246"/>
      <c r="AY76" s="246"/>
      <c r="AZ76" s="246"/>
      <c r="BA76" s="246"/>
      <c r="BB76" s="239">
        <f t="shared" si="18"/>
        <v>0</v>
      </c>
      <c r="BC76" s="246"/>
      <c r="BD76" s="246"/>
      <c r="BE76" s="246"/>
    </row>
    <row r="77" s="224" customFormat="1" ht="15.95" customHeight="1" spans="1:57">
      <c r="A77" s="242" t="s">
        <v>711</v>
      </c>
      <c r="B77" s="238">
        <f t="shared" si="16"/>
        <v>0</v>
      </c>
      <c r="C77" s="239">
        <f>SUM('[6]表六 (1)'!B78)</f>
        <v>0</v>
      </c>
      <c r="D77" s="239">
        <f t="shared" si="19"/>
        <v>0</v>
      </c>
      <c r="E77" s="243">
        <f t="shared" ref="E77:BE77" si="21">SUM(E78:E82)</f>
        <v>0</v>
      </c>
      <c r="F77" s="243">
        <f t="shared" si="21"/>
        <v>0</v>
      </c>
      <c r="G77" s="243">
        <f t="shared" si="21"/>
        <v>0</v>
      </c>
      <c r="H77" s="243">
        <f t="shared" si="21"/>
        <v>0</v>
      </c>
      <c r="I77" s="243">
        <f t="shared" si="21"/>
        <v>0</v>
      </c>
      <c r="J77" s="243">
        <f t="shared" si="21"/>
        <v>0</v>
      </c>
      <c r="K77" s="239">
        <f t="shared" si="17"/>
        <v>0</v>
      </c>
      <c r="L77" s="243">
        <f t="shared" si="21"/>
        <v>0</v>
      </c>
      <c r="M77" s="243">
        <f t="shared" si="21"/>
        <v>0</v>
      </c>
      <c r="N77" s="243">
        <f t="shared" si="21"/>
        <v>0</v>
      </c>
      <c r="O77" s="243">
        <f t="shared" si="21"/>
        <v>0</v>
      </c>
      <c r="P77" s="243">
        <f t="shared" si="21"/>
        <v>0</v>
      </c>
      <c r="Q77" s="243">
        <f t="shared" si="21"/>
        <v>0</v>
      </c>
      <c r="R77" s="243">
        <f t="shared" si="21"/>
        <v>0</v>
      </c>
      <c r="S77" s="243">
        <f t="shared" si="21"/>
        <v>0</v>
      </c>
      <c r="T77" s="243">
        <f t="shared" si="21"/>
        <v>0</v>
      </c>
      <c r="U77" s="243">
        <f t="shared" si="21"/>
        <v>0</v>
      </c>
      <c r="V77" s="243">
        <f t="shared" si="21"/>
        <v>0</v>
      </c>
      <c r="W77" s="243">
        <f t="shared" si="21"/>
        <v>0</v>
      </c>
      <c r="X77" s="243">
        <f t="shared" si="21"/>
        <v>0</v>
      </c>
      <c r="Y77" s="243">
        <f t="shared" si="21"/>
        <v>0</v>
      </c>
      <c r="Z77" s="243">
        <f t="shared" si="21"/>
        <v>0</v>
      </c>
      <c r="AA77" s="243">
        <f t="shared" si="21"/>
        <v>0</v>
      </c>
      <c r="AB77" s="243">
        <f t="shared" si="21"/>
        <v>0</v>
      </c>
      <c r="AC77" s="243">
        <f t="shared" si="21"/>
        <v>0</v>
      </c>
      <c r="AD77" s="243">
        <f t="shared" si="21"/>
        <v>0</v>
      </c>
      <c r="AE77" s="243">
        <f t="shared" si="21"/>
        <v>0</v>
      </c>
      <c r="AF77" s="243">
        <f t="shared" si="21"/>
        <v>0</v>
      </c>
      <c r="AG77" s="243">
        <f t="shared" si="21"/>
        <v>0</v>
      </c>
      <c r="AH77" s="243">
        <f t="shared" si="21"/>
        <v>0</v>
      </c>
      <c r="AI77" s="243">
        <f t="shared" si="21"/>
        <v>0</v>
      </c>
      <c r="AJ77" s="243">
        <f t="shared" si="21"/>
        <v>0</v>
      </c>
      <c r="AK77" s="243">
        <f t="shared" si="21"/>
        <v>0</v>
      </c>
      <c r="AL77" s="243">
        <f t="shared" si="21"/>
        <v>0</v>
      </c>
      <c r="AM77" s="243">
        <f t="shared" si="21"/>
        <v>0</v>
      </c>
      <c r="AN77" s="243">
        <f t="shared" si="21"/>
        <v>0</v>
      </c>
      <c r="AO77" s="243">
        <f t="shared" si="21"/>
        <v>0</v>
      </c>
      <c r="AP77" s="243">
        <f t="shared" si="21"/>
        <v>0</v>
      </c>
      <c r="AQ77" s="243">
        <f t="shared" si="21"/>
        <v>0</v>
      </c>
      <c r="AR77" s="243">
        <f t="shared" si="21"/>
        <v>0</v>
      </c>
      <c r="AS77" s="243">
        <f t="shared" si="21"/>
        <v>0</v>
      </c>
      <c r="AT77" s="243">
        <f t="shared" si="21"/>
        <v>0</v>
      </c>
      <c r="AU77" s="243">
        <f t="shared" si="21"/>
        <v>0</v>
      </c>
      <c r="AV77" s="243">
        <f t="shared" si="21"/>
        <v>0</v>
      </c>
      <c r="AW77" s="243">
        <f t="shared" si="21"/>
        <v>0</v>
      </c>
      <c r="AX77" s="243">
        <f t="shared" si="21"/>
        <v>0</v>
      </c>
      <c r="AY77" s="243">
        <f t="shared" si="21"/>
        <v>0</v>
      </c>
      <c r="AZ77" s="243">
        <f t="shared" si="21"/>
        <v>0</v>
      </c>
      <c r="BA77" s="243">
        <f t="shared" si="21"/>
        <v>0</v>
      </c>
      <c r="BB77" s="239">
        <f t="shared" si="18"/>
        <v>0</v>
      </c>
      <c r="BC77" s="243">
        <f t="shared" si="21"/>
        <v>0</v>
      </c>
      <c r="BD77" s="243">
        <f t="shared" si="21"/>
        <v>0</v>
      </c>
      <c r="BE77" s="243">
        <f t="shared" si="21"/>
        <v>0</v>
      </c>
    </row>
    <row r="78" s="224" customFormat="1" ht="15.95" customHeight="1" spans="1:57">
      <c r="A78" s="242" t="s">
        <v>712</v>
      </c>
      <c r="B78" s="238">
        <f t="shared" si="16"/>
        <v>0</v>
      </c>
      <c r="C78" s="239">
        <f>SUM('[6]表六 (1)'!B79)</f>
        <v>0</v>
      </c>
      <c r="D78" s="239">
        <f t="shared" si="19"/>
        <v>0</v>
      </c>
      <c r="E78" s="246"/>
      <c r="F78" s="246"/>
      <c r="G78" s="246"/>
      <c r="H78" s="246"/>
      <c r="I78" s="246"/>
      <c r="J78" s="246"/>
      <c r="K78" s="239">
        <f t="shared" si="17"/>
        <v>0</v>
      </c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46"/>
      <c r="Y78" s="246"/>
      <c r="Z78" s="246"/>
      <c r="AA78" s="246"/>
      <c r="AB78" s="246"/>
      <c r="AC78" s="246"/>
      <c r="AD78" s="246"/>
      <c r="AE78" s="246"/>
      <c r="AF78" s="246"/>
      <c r="AG78" s="246"/>
      <c r="AH78" s="246"/>
      <c r="AI78" s="246"/>
      <c r="AJ78" s="246"/>
      <c r="AK78" s="246"/>
      <c r="AL78" s="246"/>
      <c r="AM78" s="246"/>
      <c r="AN78" s="246"/>
      <c r="AO78" s="246"/>
      <c r="AP78" s="246"/>
      <c r="AQ78" s="246"/>
      <c r="AR78" s="246"/>
      <c r="AS78" s="246"/>
      <c r="AT78" s="246"/>
      <c r="AU78" s="246"/>
      <c r="AV78" s="246"/>
      <c r="AW78" s="246"/>
      <c r="AX78" s="246"/>
      <c r="AY78" s="246"/>
      <c r="AZ78" s="246"/>
      <c r="BA78" s="246"/>
      <c r="BB78" s="239">
        <f t="shared" si="18"/>
        <v>0</v>
      </c>
      <c r="BC78" s="246"/>
      <c r="BD78" s="246"/>
      <c r="BE78" s="246"/>
    </row>
    <row r="79" s="224" customFormat="1" ht="15.95" customHeight="1" spans="1:57">
      <c r="A79" s="242" t="s">
        <v>713</v>
      </c>
      <c r="B79" s="238">
        <f t="shared" si="16"/>
        <v>0</v>
      </c>
      <c r="C79" s="239">
        <f>SUM('[6]表六 (1)'!B80)</f>
        <v>0</v>
      </c>
      <c r="D79" s="239">
        <f t="shared" si="19"/>
        <v>0</v>
      </c>
      <c r="E79" s="246"/>
      <c r="F79" s="246"/>
      <c r="G79" s="246"/>
      <c r="H79" s="246"/>
      <c r="I79" s="246"/>
      <c r="J79" s="246"/>
      <c r="K79" s="239">
        <f t="shared" si="17"/>
        <v>0</v>
      </c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6"/>
      <c r="W79" s="246"/>
      <c r="X79" s="246"/>
      <c r="Y79" s="246"/>
      <c r="Z79" s="246"/>
      <c r="AA79" s="246"/>
      <c r="AB79" s="246"/>
      <c r="AC79" s="246"/>
      <c r="AD79" s="246"/>
      <c r="AE79" s="246"/>
      <c r="AF79" s="246"/>
      <c r="AG79" s="246"/>
      <c r="AH79" s="246"/>
      <c r="AI79" s="246"/>
      <c r="AJ79" s="246"/>
      <c r="AK79" s="246"/>
      <c r="AL79" s="246"/>
      <c r="AM79" s="246"/>
      <c r="AN79" s="246"/>
      <c r="AO79" s="246"/>
      <c r="AP79" s="246"/>
      <c r="AQ79" s="246"/>
      <c r="AR79" s="246"/>
      <c r="AS79" s="246"/>
      <c r="AT79" s="246"/>
      <c r="AU79" s="246"/>
      <c r="AV79" s="246"/>
      <c r="AW79" s="246"/>
      <c r="AX79" s="246"/>
      <c r="AY79" s="246"/>
      <c r="AZ79" s="246"/>
      <c r="BA79" s="246"/>
      <c r="BB79" s="239">
        <f t="shared" si="18"/>
        <v>0</v>
      </c>
      <c r="BC79" s="246"/>
      <c r="BD79" s="246"/>
      <c r="BE79" s="246"/>
    </row>
    <row r="80" s="224" customFormat="1" ht="15.95" customHeight="1" spans="1:57">
      <c r="A80" s="242" t="s">
        <v>714</v>
      </c>
      <c r="B80" s="238">
        <f t="shared" si="16"/>
        <v>0</v>
      </c>
      <c r="C80" s="239">
        <f>SUM('[6]表六 (1)'!B81)</f>
        <v>0</v>
      </c>
      <c r="D80" s="239">
        <f t="shared" si="19"/>
        <v>0</v>
      </c>
      <c r="E80" s="246"/>
      <c r="F80" s="246"/>
      <c r="G80" s="246"/>
      <c r="H80" s="246"/>
      <c r="I80" s="246"/>
      <c r="J80" s="246"/>
      <c r="K80" s="239">
        <f t="shared" si="17"/>
        <v>0</v>
      </c>
      <c r="L80" s="246"/>
      <c r="M80" s="246"/>
      <c r="N80" s="246"/>
      <c r="O80" s="246"/>
      <c r="P80" s="246"/>
      <c r="Q80" s="246"/>
      <c r="R80" s="246"/>
      <c r="S80" s="246"/>
      <c r="T80" s="246"/>
      <c r="U80" s="246"/>
      <c r="V80" s="246"/>
      <c r="W80" s="246"/>
      <c r="X80" s="246"/>
      <c r="Y80" s="246"/>
      <c r="Z80" s="246"/>
      <c r="AA80" s="246"/>
      <c r="AB80" s="246"/>
      <c r="AC80" s="246"/>
      <c r="AD80" s="246"/>
      <c r="AE80" s="246"/>
      <c r="AF80" s="246"/>
      <c r="AG80" s="246"/>
      <c r="AH80" s="246"/>
      <c r="AI80" s="246"/>
      <c r="AJ80" s="246"/>
      <c r="AK80" s="246"/>
      <c r="AL80" s="246"/>
      <c r="AM80" s="246"/>
      <c r="AN80" s="246"/>
      <c r="AO80" s="246"/>
      <c r="AP80" s="246"/>
      <c r="AQ80" s="246"/>
      <c r="AR80" s="246"/>
      <c r="AS80" s="246"/>
      <c r="AT80" s="246"/>
      <c r="AU80" s="246"/>
      <c r="AV80" s="246"/>
      <c r="AW80" s="246"/>
      <c r="AX80" s="246"/>
      <c r="AY80" s="246"/>
      <c r="AZ80" s="246"/>
      <c r="BA80" s="246"/>
      <c r="BB80" s="239">
        <f t="shared" si="18"/>
        <v>0</v>
      </c>
      <c r="BC80" s="246"/>
      <c r="BD80" s="246"/>
      <c r="BE80" s="246"/>
    </row>
    <row r="81" s="224" customFormat="1" ht="15.95" customHeight="1" spans="1:57">
      <c r="A81" s="242" t="s">
        <v>715</v>
      </c>
      <c r="B81" s="238">
        <f t="shared" si="16"/>
        <v>0</v>
      </c>
      <c r="C81" s="239">
        <f>SUM('[6]表六 (1)'!B82)</f>
        <v>0</v>
      </c>
      <c r="D81" s="239">
        <f t="shared" si="19"/>
        <v>0</v>
      </c>
      <c r="E81" s="246"/>
      <c r="F81" s="246"/>
      <c r="G81" s="246"/>
      <c r="H81" s="246"/>
      <c r="I81" s="246"/>
      <c r="J81" s="246"/>
      <c r="K81" s="239">
        <f t="shared" si="17"/>
        <v>0</v>
      </c>
      <c r="L81" s="246"/>
      <c r="M81" s="246"/>
      <c r="N81" s="246"/>
      <c r="O81" s="246"/>
      <c r="P81" s="246"/>
      <c r="Q81" s="246"/>
      <c r="R81" s="246"/>
      <c r="S81" s="246"/>
      <c r="T81" s="246"/>
      <c r="U81" s="246"/>
      <c r="V81" s="246"/>
      <c r="W81" s="246"/>
      <c r="X81" s="246"/>
      <c r="Y81" s="246"/>
      <c r="Z81" s="246"/>
      <c r="AA81" s="246"/>
      <c r="AB81" s="246"/>
      <c r="AC81" s="246"/>
      <c r="AD81" s="246"/>
      <c r="AE81" s="246"/>
      <c r="AF81" s="246"/>
      <c r="AG81" s="246"/>
      <c r="AH81" s="246"/>
      <c r="AI81" s="246"/>
      <c r="AJ81" s="246"/>
      <c r="AK81" s="246"/>
      <c r="AL81" s="246"/>
      <c r="AM81" s="246"/>
      <c r="AN81" s="246"/>
      <c r="AO81" s="246"/>
      <c r="AP81" s="246"/>
      <c r="AQ81" s="246"/>
      <c r="AR81" s="246"/>
      <c r="AS81" s="246"/>
      <c r="AT81" s="246"/>
      <c r="AU81" s="246"/>
      <c r="AV81" s="246"/>
      <c r="AW81" s="246"/>
      <c r="AX81" s="246"/>
      <c r="AY81" s="246"/>
      <c r="AZ81" s="246"/>
      <c r="BA81" s="246"/>
      <c r="BB81" s="239">
        <f t="shared" si="18"/>
        <v>0</v>
      </c>
      <c r="BC81" s="246"/>
      <c r="BD81" s="246"/>
      <c r="BE81" s="246"/>
    </row>
    <row r="82" s="224" customFormat="1" ht="15.95" customHeight="1" spans="1:57">
      <c r="A82" s="242" t="s">
        <v>716</v>
      </c>
      <c r="B82" s="238">
        <f t="shared" si="16"/>
        <v>0</v>
      </c>
      <c r="C82" s="239">
        <f>SUM('[6]表六 (1)'!B83)</f>
        <v>0</v>
      </c>
      <c r="D82" s="239">
        <f t="shared" si="19"/>
        <v>0</v>
      </c>
      <c r="E82" s="246"/>
      <c r="F82" s="246"/>
      <c r="G82" s="246"/>
      <c r="H82" s="246"/>
      <c r="I82" s="246"/>
      <c r="J82" s="246"/>
      <c r="K82" s="239">
        <f t="shared" si="17"/>
        <v>0</v>
      </c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246"/>
      <c r="X82" s="246"/>
      <c r="Y82" s="246"/>
      <c r="Z82" s="246"/>
      <c r="AA82" s="246"/>
      <c r="AB82" s="246"/>
      <c r="AC82" s="246"/>
      <c r="AD82" s="246"/>
      <c r="AE82" s="246"/>
      <c r="AF82" s="246"/>
      <c r="AG82" s="246"/>
      <c r="AH82" s="246"/>
      <c r="AI82" s="246"/>
      <c r="AJ82" s="246"/>
      <c r="AK82" s="246"/>
      <c r="AL82" s="246"/>
      <c r="AM82" s="246"/>
      <c r="AN82" s="246"/>
      <c r="AO82" s="246"/>
      <c r="AP82" s="246"/>
      <c r="AQ82" s="246"/>
      <c r="AR82" s="246"/>
      <c r="AS82" s="246"/>
      <c r="AT82" s="246"/>
      <c r="AU82" s="246"/>
      <c r="AV82" s="246"/>
      <c r="AW82" s="246"/>
      <c r="AX82" s="246"/>
      <c r="AY82" s="246"/>
      <c r="AZ82" s="246"/>
      <c r="BA82" s="246"/>
      <c r="BB82" s="239">
        <f t="shared" si="18"/>
        <v>0</v>
      </c>
      <c r="BC82" s="246"/>
      <c r="BD82" s="246"/>
      <c r="BE82" s="246"/>
    </row>
    <row r="83" s="224" customFormat="1" ht="15.95" customHeight="1" spans="1:57">
      <c r="A83" s="242" t="s">
        <v>717</v>
      </c>
      <c r="B83" s="238">
        <f t="shared" si="16"/>
        <v>0</v>
      </c>
      <c r="C83" s="239">
        <f>SUM('[6]表六 (1)'!B84)</f>
        <v>0</v>
      </c>
      <c r="D83" s="239">
        <f t="shared" si="19"/>
        <v>0</v>
      </c>
      <c r="E83" s="243">
        <f t="shared" ref="E83:BE83" si="22">SUM(E84:E85)</f>
        <v>0</v>
      </c>
      <c r="F83" s="243">
        <f t="shared" si="22"/>
        <v>0</v>
      </c>
      <c r="G83" s="243">
        <f t="shared" si="22"/>
        <v>0</v>
      </c>
      <c r="H83" s="243">
        <f t="shared" si="22"/>
        <v>0</v>
      </c>
      <c r="I83" s="243">
        <f t="shared" si="22"/>
        <v>0</v>
      </c>
      <c r="J83" s="243">
        <f t="shared" si="22"/>
        <v>0</v>
      </c>
      <c r="K83" s="239">
        <f t="shared" si="17"/>
        <v>0</v>
      </c>
      <c r="L83" s="243">
        <f t="shared" si="22"/>
        <v>0</v>
      </c>
      <c r="M83" s="243">
        <f t="shared" si="22"/>
        <v>0</v>
      </c>
      <c r="N83" s="243">
        <f t="shared" si="22"/>
        <v>0</v>
      </c>
      <c r="O83" s="243">
        <f t="shared" si="22"/>
        <v>0</v>
      </c>
      <c r="P83" s="243">
        <f t="shared" si="22"/>
        <v>0</v>
      </c>
      <c r="Q83" s="243">
        <f t="shared" si="22"/>
        <v>0</v>
      </c>
      <c r="R83" s="243">
        <f t="shared" si="22"/>
        <v>0</v>
      </c>
      <c r="S83" s="243">
        <f t="shared" si="22"/>
        <v>0</v>
      </c>
      <c r="T83" s="243">
        <f t="shared" si="22"/>
        <v>0</v>
      </c>
      <c r="U83" s="243">
        <f t="shared" si="22"/>
        <v>0</v>
      </c>
      <c r="V83" s="243">
        <f t="shared" si="22"/>
        <v>0</v>
      </c>
      <c r="W83" s="243">
        <f t="shared" si="22"/>
        <v>0</v>
      </c>
      <c r="X83" s="243">
        <f t="shared" si="22"/>
        <v>0</v>
      </c>
      <c r="Y83" s="243">
        <f t="shared" si="22"/>
        <v>0</v>
      </c>
      <c r="Z83" s="243">
        <f t="shared" si="22"/>
        <v>0</v>
      </c>
      <c r="AA83" s="243">
        <f t="shared" si="22"/>
        <v>0</v>
      </c>
      <c r="AB83" s="243">
        <f t="shared" si="22"/>
        <v>0</v>
      </c>
      <c r="AC83" s="243">
        <f t="shared" si="22"/>
        <v>0</v>
      </c>
      <c r="AD83" s="243">
        <f t="shared" si="22"/>
        <v>0</v>
      </c>
      <c r="AE83" s="243">
        <f t="shared" si="22"/>
        <v>0</v>
      </c>
      <c r="AF83" s="243">
        <f t="shared" si="22"/>
        <v>0</v>
      </c>
      <c r="AG83" s="243">
        <f t="shared" si="22"/>
        <v>0</v>
      </c>
      <c r="AH83" s="243">
        <f t="shared" si="22"/>
        <v>0</v>
      </c>
      <c r="AI83" s="243">
        <f t="shared" si="22"/>
        <v>0</v>
      </c>
      <c r="AJ83" s="243">
        <f t="shared" si="22"/>
        <v>0</v>
      </c>
      <c r="AK83" s="243">
        <f t="shared" si="22"/>
        <v>0</v>
      </c>
      <c r="AL83" s="243">
        <f t="shared" si="22"/>
        <v>0</v>
      </c>
      <c r="AM83" s="243">
        <f t="shared" si="22"/>
        <v>0</v>
      </c>
      <c r="AN83" s="243">
        <f t="shared" si="22"/>
        <v>0</v>
      </c>
      <c r="AO83" s="243">
        <f t="shared" si="22"/>
        <v>0</v>
      </c>
      <c r="AP83" s="243">
        <f t="shared" si="22"/>
        <v>0</v>
      </c>
      <c r="AQ83" s="243">
        <f t="shared" si="22"/>
        <v>0</v>
      </c>
      <c r="AR83" s="243">
        <f t="shared" si="22"/>
        <v>0</v>
      </c>
      <c r="AS83" s="243">
        <f t="shared" si="22"/>
        <v>0</v>
      </c>
      <c r="AT83" s="243">
        <f t="shared" si="22"/>
        <v>0</v>
      </c>
      <c r="AU83" s="243">
        <f t="shared" si="22"/>
        <v>0</v>
      </c>
      <c r="AV83" s="243">
        <f t="shared" si="22"/>
        <v>0</v>
      </c>
      <c r="AW83" s="243">
        <f t="shared" si="22"/>
        <v>0</v>
      </c>
      <c r="AX83" s="243">
        <f t="shared" si="22"/>
        <v>0</v>
      </c>
      <c r="AY83" s="243">
        <f t="shared" si="22"/>
        <v>0</v>
      </c>
      <c r="AZ83" s="243">
        <f t="shared" si="22"/>
        <v>0</v>
      </c>
      <c r="BA83" s="243">
        <f t="shared" si="22"/>
        <v>0</v>
      </c>
      <c r="BB83" s="239">
        <f t="shared" si="18"/>
        <v>0</v>
      </c>
      <c r="BC83" s="243">
        <f t="shared" si="22"/>
        <v>0</v>
      </c>
      <c r="BD83" s="243">
        <f t="shared" si="22"/>
        <v>0</v>
      </c>
      <c r="BE83" s="243">
        <f t="shared" si="22"/>
        <v>0</v>
      </c>
    </row>
    <row r="84" s="224" customFormat="1" ht="15.95" customHeight="1" spans="1:57">
      <c r="A84" s="242" t="s">
        <v>718</v>
      </c>
      <c r="B84" s="238">
        <f t="shared" si="16"/>
        <v>0</v>
      </c>
      <c r="C84" s="239">
        <f>SUM('[6]表六 (1)'!B85)</f>
        <v>0</v>
      </c>
      <c r="D84" s="239">
        <f t="shared" si="19"/>
        <v>0</v>
      </c>
      <c r="E84" s="246"/>
      <c r="F84" s="246"/>
      <c r="G84" s="246"/>
      <c r="H84" s="246"/>
      <c r="I84" s="246"/>
      <c r="J84" s="246"/>
      <c r="K84" s="239">
        <f t="shared" si="17"/>
        <v>0</v>
      </c>
      <c r="L84" s="246"/>
      <c r="M84" s="246"/>
      <c r="N84" s="246"/>
      <c r="O84" s="246"/>
      <c r="P84" s="246"/>
      <c r="Q84" s="246"/>
      <c r="R84" s="246"/>
      <c r="S84" s="246"/>
      <c r="T84" s="246"/>
      <c r="U84" s="246"/>
      <c r="V84" s="246"/>
      <c r="W84" s="246"/>
      <c r="X84" s="246"/>
      <c r="Y84" s="246"/>
      <c r="Z84" s="246"/>
      <c r="AA84" s="246"/>
      <c r="AB84" s="246"/>
      <c r="AC84" s="246"/>
      <c r="AD84" s="246"/>
      <c r="AE84" s="246"/>
      <c r="AF84" s="246"/>
      <c r="AG84" s="246"/>
      <c r="AH84" s="246"/>
      <c r="AI84" s="246"/>
      <c r="AJ84" s="246"/>
      <c r="AK84" s="246"/>
      <c r="AL84" s="246"/>
      <c r="AM84" s="246"/>
      <c r="AN84" s="246"/>
      <c r="AO84" s="246"/>
      <c r="AP84" s="246"/>
      <c r="AQ84" s="246"/>
      <c r="AR84" s="246"/>
      <c r="AS84" s="246"/>
      <c r="AT84" s="246"/>
      <c r="AU84" s="246"/>
      <c r="AV84" s="246"/>
      <c r="AW84" s="246"/>
      <c r="AX84" s="246"/>
      <c r="AY84" s="246"/>
      <c r="AZ84" s="246"/>
      <c r="BA84" s="246"/>
      <c r="BB84" s="239">
        <f t="shared" si="18"/>
        <v>0</v>
      </c>
      <c r="BC84" s="246"/>
      <c r="BD84" s="246"/>
      <c r="BE84" s="246"/>
    </row>
    <row r="85" s="224" customFormat="1" ht="15.95" customHeight="1" spans="1:57">
      <c r="A85" s="242" t="s">
        <v>719</v>
      </c>
      <c r="B85" s="238">
        <f t="shared" si="16"/>
        <v>0</v>
      </c>
      <c r="C85" s="239">
        <f>SUM('[6]表六 (1)'!B86)</f>
        <v>0</v>
      </c>
      <c r="D85" s="239">
        <f t="shared" si="19"/>
        <v>0</v>
      </c>
      <c r="E85" s="243">
        <f t="shared" ref="E85:BE85" si="23">SUM(E86:E96)</f>
        <v>0</v>
      </c>
      <c r="F85" s="243">
        <f t="shared" si="23"/>
        <v>0</v>
      </c>
      <c r="G85" s="243">
        <f t="shared" si="23"/>
        <v>0</v>
      </c>
      <c r="H85" s="243">
        <f t="shared" si="23"/>
        <v>0</v>
      </c>
      <c r="I85" s="243">
        <f t="shared" si="23"/>
        <v>0</v>
      </c>
      <c r="J85" s="243">
        <f t="shared" si="23"/>
        <v>0</v>
      </c>
      <c r="K85" s="239">
        <f t="shared" si="17"/>
        <v>0</v>
      </c>
      <c r="L85" s="243">
        <f t="shared" si="23"/>
        <v>0</v>
      </c>
      <c r="M85" s="243">
        <f t="shared" si="23"/>
        <v>0</v>
      </c>
      <c r="N85" s="243">
        <f t="shared" si="23"/>
        <v>0</v>
      </c>
      <c r="O85" s="243">
        <f t="shared" si="23"/>
        <v>0</v>
      </c>
      <c r="P85" s="243">
        <f t="shared" si="23"/>
        <v>0</v>
      </c>
      <c r="Q85" s="243">
        <f t="shared" si="23"/>
        <v>0</v>
      </c>
      <c r="R85" s="243">
        <f t="shared" si="23"/>
        <v>0</v>
      </c>
      <c r="S85" s="243">
        <f t="shared" si="23"/>
        <v>0</v>
      </c>
      <c r="T85" s="243">
        <f t="shared" si="23"/>
        <v>0</v>
      </c>
      <c r="U85" s="243">
        <f t="shared" si="23"/>
        <v>0</v>
      </c>
      <c r="V85" s="243">
        <f t="shared" si="23"/>
        <v>0</v>
      </c>
      <c r="W85" s="243">
        <f t="shared" si="23"/>
        <v>0</v>
      </c>
      <c r="X85" s="243">
        <f t="shared" si="23"/>
        <v>0</v>
      </c>
      <c r="Y85" s="243">
        <f t="shared" si="23"/>
        <v>0</v>
      </c>
      <c r="Z85" s="243">
        <f t="shared" si="23"/>
        <v>0</v>
      </c>
      <c r="AA85" s="243">
        <f t="shared" si="23"/>
        <v>0</v>
      </c>
      <c r="AB85" s="243">
        <f t="shared" si="23"/>
        <v>0</v>
      </c>
      <c r="AC85" s="243">
        <f t="shared" si="23"/>
        <v>0</v>
      </c>
      <c r="AD85" s="243">
        <f t="shared" si="23"/>
        <v>0</v>
      </c>
      <c r="AE85" s="243">
        <f t="shared" si="23"/>
        <v>0</v>
      </c>
      <c r="AF85" s="243">
        <f t="shared" si="23"/>
        <v>0</v>
      </c>
      <c r="AG85" s="243">
        <f t="shared" si="23"/>
        <v>0</v>
      </c>
      <c r="AH85" s="243">
        <f t="shared" si="23"/>
        <v>0</v>
      </c>
      <c r="AI85" s="243">
        <f t="shared" si="23"/>
        <v>0</v>
      </c>
      <c r="AJ85" s="243">
        <f t="shared" si="23"/>
        <v>0</v>
      </c>
      <c r="AK85" s="243">
        <f t="shared" si="23"/>
        <v>0</v>
      </c>
      <c r="AL85" s="243">
        <f t="shared" si="23"/>
        <v>0</v>
      </c>
      <c r="AM85" s="243">
        <f t="shared" si="23"/>
        <v>0</v>
      </c>
      <c r="AN85" s="243">
        <f t="shared" si="23"/>
        <v>0</v>
      </c>
      <c r="AO85" s="243">
        <f t="shared" si="23"/>
        <v>0</v>
      </c>
      <c r="AP85" s="243">
        <f t="shared" si="23"/>
        <v>0</v>
      </c>
      <c r="AQ85" s="243">
        <f t="shared" si="23"/>
        <v>0</v>
      </c>
      <c r="AR85" s="243">
        <f t="shared" si="23"/>
        <v>0</v>
      </c>
      <c r="AS85" s="243">
        <f t="shared" si="23"/>
        <v>0</v>
      </c>
      <c r="AT85" s="243">
        <f t="shared" si="23"/>
        <v>0</v>
      </c>
      <c r="AU85" s="243">
        <f t="shared" si="23"/>
        <v>0</v>
      </c>
      <c r="AV85" s="243">
        <f t="shared" si="23"/>
        <v>0</v>
      </c>
      <c r="AW85" s="243">
        <f t="shared" si="23"/>
        <v>0</v>
      </c>
      <c r="AX85" s="243">
        <f t="shared" si="23"/>
        <v>0</v>
      </c>
      <c r="AY85" s="243">
        <f t="shared" si="23"/>
        <v>0</v>
      </c>
      <c r="AZ85" s="243">
        <f t="shared" si="23"/>
        <v>0</v>
      </c>
      <c r="BA85" s="243">
        <f t="shared" si="23"/>
        <v>0</v>
      </c>
      <c r="BB85" s="239">
        <f t="shared" si="18"/>
        <v>0</v>
      </c>
      <c r="BC85" s="243">
        <f t="shared" si="23"/>
        <v>0</v>
      </c>
      <c r="BD85" s="243">
        <f t="shared" si="23"/>
        <v>0</v>
      </c>
      <c r="BE85" s="243">
        <f t="shared" si="23"/>
        <v>0</v>
      </c>
    </row>
    <row r="86" s="224" customFormat="1" ht="15.95" customHeight="1" spans="1:57">
      <c r="A86" s="242" t="s">
        <v>720</v>
      </c>
      <c r="B86" s="238">
        <f t="shared" si="16"/>
        <v>0</v>
      </c>
      <c r="C86" s="239">
        <f>SUM('[6]表六 (1)'!B87)</f>
        <v>0</v>
      </c>
      <c r="D86" s="239">
        <f t="shared" si="19"/>
        <v>0</v>
      </c>
      <c r="E86" s="246"/>
      <c r="F86" s="246"/>
      <c r="G86" s="246"/>
      <c r="H86" s="246"/>
      <c r="I86" s="246"/>
      <c r="J86" s="246"/>
      <c r="K86" s="239">
        <f t="shared" si="17"/>
        <v>0</v>
      </c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6"/>
      <c r="X86" s="246"/>
      <c r="Y86" s="246"/>
      <c r="Z86" s="246"/>
      <c r="AA86" s="246"/>
      <c r="AB86" s="246"/>
      <c r="AC86" s="246"/>
      <c r="AD86" s="246"/>
      <c r="AE86" s="246"/>
      <c r="AF86" s="246"/>
      <c r="AG86" s="246"/>
      <c r="AH86" s="246"/>
      <c r="AI86" s="246"/>
      <c r="AJ86" s="246"/>
      <c r="AK86" s="246"/>
      <c r="AL86" s="246"/>
      <c r="AM86" s="246"/>
      <c r="AN86" s="246"/>
      <c r="AO86" s="246"/>
      <c r="AP86" s="246"/>
      <c r="AQ86" s="246"/>
      <c r="AR86" s="246"/>
      <c r="AS86" s="246"/>
      <c r="AT86" s="246"/>
      <c r="AU86" s="246"/>
      <c r="AV86" s="246"/>
      <c r="AW86" s="246"/>
      <c r="AX86" s="246"/>
      <c r="AY86" s="246"/>
      <c r="AZ86" s="246"/>
      <c r="BA86" s="246"/>
      <c r="BB86" s="239">
        <f t="shared" si="18"/>
        <v>0</v>
      </c>
      <c r="BC86" s="246"/>
      <c r="BD86" s="246"/>
      <c r="BE86" s="246"/>
    </row>
    <row r="87" s="224" customFormat="1" ht="15.95" customHeight="1" spans="1:57">
      <c r="A87" s="242" t="s">
        <v>721</v>
      </c>
      <c r="B87" s="238">
        <f t="shared" si="16"/>
        <v>0</v>
      </c>
      <c r="C87" s="239">
        <f>SUM('[6]表六 (1)'!B88)</f>
        <v>0</v>
      </c>
      <c r="D87" s="239">
        <f t="shared" si="19"/>
        <v>0</v>
      </c>
      <c r="E87" s="246"/>
      <c r="F87" s="246"/>
      <c r="G87" s="246"/>
      <c r="H87" s="246"/>
      <c r="I87" s="246"/>
      <c r="J87" s="246"/>
      <c r="K87" s="239">
        <f t="shared" si="17"/>
        <v>0</v>
      </c>
      <c r="L87" s="246"/>
      <c r="M87" s="246"/>
      <c r="N87" s="246"/>
      <c r="O87" s="246"/>
      <c r="P87" s="246"/>
      <c r="Q87" s="246"/>
      <c r="R87" s="246"/>
      <c r="S87" s="246"/>
      <c r="T87" s="246"/>
      <c r="U87" s="246"/>
      <c r="V87" s="246"/>
      <c r="W87" s="246"/>
      <c r="X87" s="246"/>
      <c r="Y87" s="246"/>
      <c r="Z87" s="246"/>
      <c r="AA87" s="246"/>
      <c r="AB87" s="246"/>
      <c r="AC87" s="246"/>
      <c r="AD87" s="246"/>
      <c r="AE87" s="246"/>
      <c r="AF87" s="246"/>
      <c r="AG87" s="246"/>
      <c r="AH87" s="246"/>
      <c r="AI87" s="246"/>
      <c r="AJ87" s="246"/>
      <c r="AK87" s="246"/>
      <c r="AL87" s="246"/>
      <c r="AM87" s="246"/>
      <c r="AN87" s="246"/>
      <c r="AO87" s="246"/>
      <c r="AP87" s="246"/>
      <c r="AQ87" s="246"/>
      <c r="AR87" s="246"/>
      <c r="AS87" s="246"/>
      <c r="AT87" s="246"/>
      <c r="AU87" s="246"/>
      <c r="AV87" s="246"/>
      <c r="AW87" s="246"/>
      <c r="AX87" s="246"/>
      <c r="AY87" s="246"/>
      <c r="AZ87" s="246"/>
      <c r="BA87" s="246"/>
      <c r="BB87" s="239">
        <f t="shared" si="18"/>
        <v>0</v>
      </c>
      <c r="BC87" s="246"/>
      <c r="BD87" s="246"/>
      <c r="BE87" s="246"/>
    </row>
    <row r="88" s="224" customFormat="1" ht="15.95" customHeight="1" spans="1:57">
      <c r="A88" s="242" t="s">
        <v>722</v>
      </c>
      <c r="B88" s="238">
        <f t="shared" si="16"/>
        <v>0</v>
      </c>
      <c r="C88" s="239">
        <f>SUM('[6]表六 (1)'!B89)</f>
        <v>0</v>
      </c>
      <c r="D88" s="239">
        <f t="shared" si="19"/>
        <v>0</v>
      </c>
      <c r="E88" s="246"/>
      <c r="F88" s="246"/>
      <c r="G88" s="246"/>
      <c r="H88" s="246"/>
      <c r="I88" s="246"/>
      <c r="J88" s="246"/>
      <c r="K88" s="239">
        <f t="shared" si="17"/>
        <v>0</v>
      </c>
      <c r="L88" s="246"/>
      <c r="M88" s="246"/>
      <c r="N88" s="246"/>
      <c r="O88" s="246"/>
      <c r="P88" s="246"/>
      <c r="Q88" s="246"/>
      <c r="R88" s="246"/>
      <c r="S88" s="246"/>
      <c r="T88" s="246"/>
      <c r="U88" s="246"/>
      <c r="V88" s="246"/>
      <c r="W88" s="246"/>
      <c r="X88" s="246"/>
      <c r="Y88" s="246"/>
      <c r="Z88" s="246"/>
      <c r="AA88" s="246"/>
      <c r="AB88" s="246"/>
      <c r="AC88" s="246"/>
      <c r="AD88" s="246"/>
      <c r="AE88" s="246"/>
      <c r="AF88" s="246"/>
      <c r="AG88" s="246"/>
      <c r="AH88" s="246"/>
      <c r="AI88" s="246"/>
      <c r="AJ88" s="246"/>
      <c r="AK88" s="246"/>
      <c r="AL88" s="246"/>
      <c r="AM88" s="246"/>
      <c r="AN88" s="246"/>
      <c r="AO88" s="246"/>
      <c r="AP88" s="246"/>
      <c r="AQ88" s="246"/>
      <c r="AR88" s="246"/>
      <c r="AS88" s="246"/>
      <c r="AT88" s="246"/>
      <c r="AU88" s="246"/>
      <c r="AV88" s="246"/>
      <c r="AW88" s="246"/>
      <c r="AX88" s="246"/>
      <c r="AY88" s="246"/>
      <c r="AZ88" s="246"/>
      <c r="BA88" s="246"/>
      <c r="BB88" s="239">
        <f t="shared" si="18"/>
        <v>0</v>
      </c>
      <c r="BC88" s="246"/>
      <c r="BD88" s="246"/>
      <c r="BE88" s="246"/>
    </row>
    <row r="89" s="224" customFormat="1" ht="15.95" customHeight="1" spans="1:57">
      <c r="A89" s="242" t="s">
        <v>723</v>
      </c>
      <c r="B89" s="238">
        <f t="shared" si="16"/>
        <v>0</v>
      </c>
      <c r="C89" s="239">
        <f>SUM('[6]表六 (1)'!B90)</f>
        <v>0</v>
      </c>
      <c r="D89" s="239">
        <f t="shared" si="19"/>
        <v>0</v>
      </c>
      <c r="E89" s="246"/>
      <c r="F89" s="246"/>
      <c r="G89" s="246"/>
      <c r="H89" s="246"/>
      <c r="I89" s="246"/>
      <c r="J89" s="246"/>
      <c r="K89" s="239">
        <f t="shared" si="17"/>
        <v>0</v>
      </c>
      <c r="L89" s="246"/>
      <c r="M89" s="246"/>
      <c r="N89" s="246"/>
      <c r="O89" s="246"/>
      <c r="P89" s="246"/>
      <c r="Q89" s="246"/>
      <c r="R89" s="246"/>
      <c r="S89" s="246"/>
      <c r="T89" s="246"/>
      <c r="U89" s="246"/>
      <c r="V89" s="246"/>
      <c r="W89" s="246"/>
      <c r="X89" s="246"/>
      <c r="Y89" s="246"/>
      <c r="Z89" s="246"/>
      <c r="AA89" s="246"/>
      <c r="AB89" s="246"/>
      <c r="AC89" s="246"/>
      <c r="AD89" s="246"/>
      <c r="AE89" s="246"/>
      <c r="AF89" s="246"/>
      <c r="AG89" s="246"/>
      <c r="AH89" s="246"/>
      <c r="AI89" s="246"/>
      <c r="AJ89" s="246"/>
      <c r="AK89" s="246"/>
      <c r="AL89" s="246"/>
      <c r="AM89" s="246"/>
      <c r="AN89" s="246"/>
      <c r="AO89" s="246"/>
      <c r="AP89" s="246"/>
      <c r="AQ89" s="246"/>
      <c r="AR89" s="246"/>
      <c r="AS89" s="246"/>
      <c r="AT89" s="246"/>
      <c r="AU89" s="246"/>
      <c r="AV89" s="246"/>
      <c r="AW89" s="246"/>
      <c r="AX89" s="246"/>
      <c r="AY89" s="246"/>
      <c r="AZ89" s="246"/>
      <c r="BA89" s="246"/>
      <c r="BB89" s="239">
        <f t="shared" si="18"/>
        <v>0</v>
      </c>
      <c r="BC89" s="246"/>
      <c r="BD89" s="246"/>
      <c r="BE89" s="246"/>
    </row>
    <row r="90" s="224" customFormat="1" ht="15.95" customHeight="1" spans="1:57">
      <c r="A90" s="242" t="s">
        <v>724</v>
      </c>
      <c r="B90" s="238">
        <f t="shared" si="16"/>
        <v>0</v>
      </c>
      <c r="C90" s="239">
        <f>SUM('[6]表六 (1)'!B91)</f>
        <v>0</v>
      </c>
      <c r="D90" s="239">
        <f t="shared" si="19"/>
        <v>0</v>
      </c>
      <c r="E90" s="246"/>
      <c r="F90" s="246"/>
      <c r="G90" s="246"/>
      <c r="H90" s="246"/>
      <c r="I90" s="246"/>
      <c r="J90" s="246"/>
      <c r="K90" s="239">
        <f t="shared" si="17"/>
        <v>0</v>
      </c>
      <c r="L90" s="246"/>
      <c r="M90" s="246"/>
      <c r="N90" s="246"/>
      <c r="O90" s="246"/>
      <c r="P90" s="246"/>
      <c r="Q90" s="246"/>
      <c r="R90" s="246"/>
      <c r="S90" s="246"/>
      <c r="T90" s="246"/>
      <c r="U90" s="246"/>
      <c r="V90" s="246"/>
      <c r="W90" s="246"/>
      <c r="X90" s="246"/>
      <c r="Y90" s="246"/>
      <c r="Z90" s="246"/>
      <c r="AA90" s="246"/>
      <c r="AB90" s="246"/>
      <c r="AC90" s="246"/>
      <c r="AD90" s="246"/>
      <c r="AE90" s="246"/>
      <c r="AF90" s="246"/>
      <c r="AG90" s="246"/>
      <c r="AH90" s="246"/>
      <c r="AI90" s="246"/>
      <c r="AJ90" s="246"/>
      <c r="AK90" s="246"/>
      <c r="AL90" s="246"/>
      <c r="AM90" s="246"/>
      <c r="AN90" s="246"/>
      <c r="AO90" s="246"/>
      <c r="AP90" s="246"/>
      <c r="AQ90" s="246"/>
      <c r="AR90" s="246"/>
      <c r="AS90" s="246"/>
      <c r="AT90" s="246"/>
      <c r="AU90" s="246"/>
      <c r="AV90" s="246"/>
      <c r="AW90" s="246"/>
      <c r="AX90" s="246"/>
      <c r="AY90" s="246"/>
      <c r="AZ90" s="246"/>
      <c r="BA90" s="246"/>
      <c r="BB90" s="239">
        <f t="shared" si="18"/>
        <v>0</v>
      </c>
      <c r="BC90" s="246"/>
      <c r="BD90" s="246"/>
      <c r="BE90" s="246"/>
    </row>
    <row r="91" s="224" customFormat="1" ht="15.95" customHeight="1" spans="1:57">
      <c r="A91" s="242" t="s">
        <v>725</v>
      </c>
      <c r="B91" s="238">
        <f t="shared" si="16"/>
        <v>0</v>
      </c>
      <c r="C91" s="239">
        <f>SUM('[6]表六 (1)'!B92)</f>
        <v>0</v>
      </c>
      <c r="D91" s="239">
        <f t="shared" si="19"/>
        <v>0</v>
      </c>
      <c r="E91" s="246"/>
      <c r="F91" s="246"/>
      <c r="G91" s="246"/>
      <c r="H91" s="246"/>
      <c r="I91" s="246"/>
      <c r="J91" s="246"/>
      <c r="K91" s="239">
        <f t="shared" si="17"/>
        <v>0</v>
      </c>
      <c r="L91" s="246"/>
      <c r="M91" s="246"/>
      <c r="N91" s="246"/>
      <c r="O91" s="246"/>
      <c r="P91" s="246"/>
      <c r="Q91" s="246"/>
      <c r="R91" s="246"/>
      <c r="S91" s="246"/>
      <c r="T91" s="246"/>
      <c r="U91" s="246"/>
      <c r="V91" s="246"/>
      <c r="W91" s="246"/>
      <c r="X91" s="246"/>
      <c r="Y91" s="246"/>
      <c r="Z91" s="246"/>
      <c r="AA91" s="246"/>
      <c r="AB91" s="246"/>
      <c r="AC91" s="246"/>
      <c r="AD91" s="246"/>
      <c r="AE91" s="246"/>
      <c r="AF91" s="246"/>
      <c r="AG91" s="246"/>
      <c r="AH91" s="246"/>
      <c r="AI91" s="246"/>
      <c r="AJ91" s="246"/>
      <c r="AK91" s="246"/>
      <c r="AL91" s="246"/>
      <c r="AM91" s="246"/>
      <c r="AN91" s="246"/>
      <c r="AO91" s="246"/>
      <c r="AP91" s="246"/>
      <c r="AQ91" s="246"/>
      <c r="AR91" s="246"/>
      <c r="AS91" s="246"/>
      <c r="AT91" s="246"/>
      <c r="AU91" s="246"/>
      <c r="AV91" s="246"/>
      <c r="AW91" s="246"/>
      <c r="AX91" s="246"/>
      <c r="AY91" s="246"/>
      <c r="AZ91" s="246"/>
      <c r="BA91" s="246"/>
      <c r="BB91" s="239">
        <f t="shared" si="18"/>
        <v>0</v>
      </c>
      <c r="BC91" s="246"/>
      <c r="BD91" s="246"/>
      <c r="BE91" s="246"/>
    </row>
    <row r="92" s="224" customFormat="1" ht="15.95" customHeight="1" spans="1:57">
      <c r="A92" s="242" t="s">
        <v>726</v>
      </c>
      <c r="B92" s="238">
        <f t="shared" si="16"/>
        <v>0</v>
      </c>
      <c r="C92" s="239">
        <f>SUM('[6]表六 (1)'!B93)</f>
        <v>0</v>
      </c>
      <c r="D92" s="239">
        <f t="shared" si="19"/>
        <v>0</v>
      </c>
      <c r="E92" s="246"/>
      <c r="F92" s="246"/>
      <c r="G92" s="246"/>
      <c r="H92" s="246"/>
      <c r="I92" s="246"/>
      <c r="J92" s="246"/>
      <c r="K92" s="239">
        <f t="shared" si="17"/>
        <v>0</v>
      </c>
      <c r="L92" s="246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246"/>
      <c r="X92" s="246"/>
      <c r="Y92" s="246"/>
      <c r="Z92" s="246"/>
      <c r="AA92" s="246"/>
      <c r="AB92" s="246"/>
      <c r="AC92" s="246"/>
      <c r="AD92" s="246"/>
      <c r="AE92" s="246"/>
      <c r="AF92" s="246"/>
      <c r="AG92" s="246"/>
      <c r="AH92" s="246"/>
      <c r="AI92" s="246"/>
      <c r="AJ92" s="246"/>
      <c r="AK92" s="246"/>
      <c r="AL92" s="246"/>
      <c r="AM92" s="246"/>
      <c r="AN92" s="246"/>
      <c r="AO92" s="246"/>
      <c r="AP92" s="246"/>
      <c r="AQ92" s="246"/>
      <c r="AR92" s="246"/>
      <c r="AS92" s="246"/>
      <c r="AT92" s="246"/>
      <c r="AU92" s="246"/>
      <c r="AV92" s="246"/>
      <c r="AW92" s="246"/>
      <c r="AX92" s="246"/>
      <c r="AY92" s="246"/>
      <c r="AZ92" s="246"/>
      <c r="BA92" s="246"/>
      <c r="BB92" s="239">
        <f t="shared" si="18"/>
        <v>0</v>
      </c>
      <c r="BC92" s="246"/>
      <c r="BD92" s="246"/>
      <c r="BE92" s="246"/>
    </row>
    <row r="93" s="224" customFormat="1" ht="15.95" customHeight="1" spans="1:57">
      <c r="A93" s="242" t="s">
        <v>727</v>
      </c>
      <c r="B93" s="238">
        <f t="shared" si="16"/>
        <v>0</v>
      </c>
      <c r="C93" s="239">
        <f>SUM('[6]表六 (1)'!B94)</f>
        <v>0</v>
      </c>
      <c r="D93" s="239">
        <f t="shared" si="19"/>
        <v>0</v>
      </c>
      <c r="E93" s="246"/>
      <c r="F93" s="246"/>
      <c r="G93" s="246"/>
      <c r="H93" s="246"/>
      <c r="I93" s="246"/>
      <c r="J93" s="246"/>
      <c r="K93" s="239">
        <f t="shared" si="17"/>
        <v>0</v>
      </c>
      <c r="L93" s="246"/>
      <c r="M93" s="246"/>
      <c r="N93" s="246"/>
      <c r="O93" s="246"/>
      <c r="P93" s="246"/>
      <c r="Q93" s="246"/>
      <c r="R93" s="246"/>
      <c r="S93" s="246"/>
      <c r="T93" s="246"/>
      <c r="U93" s="246"/>
      <c r="V93" s="246"/>
      <c r="W93" s="246"/>
      <c r="X93" s="246"/>
      <c r="Y93" s="246"/>
      <c r="Z93" s="246"/>
      <c r="AA93" s="246"/>
      <c r="AB93" s="246"/>
      <c r="AC93" s="246"/>
      <c r="AD93" s="246"/>
      <c r="AE93" s="246"/>
      <c r="AF93" s="246"/>
      <c r="AG93" s="246"/>
      <c r="AH93" s="246"/>
      <c r="AI93" s="246"/>
      <c r="AJ93" s="246"/>
      <c r="AK93" s="246"/>
      <c r="AL93" s="246"/>
      <c r="AM93" s="246"/>
      <c r="AN93" s="246"/>
      <c r="AO93" s="246"/>
      <c r="AP93" s="246"/>
      <c r="AQ93" s="246"/>
      <c r="AR93" s="246"/>
      <c r="AS93" s="246"/>
      <c r="AT93" s="246"/>
      <c r="AU93" s="246"/>
      <c r="AV93" s="246"/>
      <c r="AW93" s="246"/>
      <c r="AX93" s="246"/>
      <c r="AY93" s="246"/>
      <c r="AZ93" s="246"/>
      <c r="BA93" s="246"/>
      <c r="BB93" s="239">
        <f t="shared" si="18"/>
        <v>0</v>
      </c>
      <c r="BC93" s="246"/>
      <c r="BD93" s="246"/>
      <c r="BE93" s="246"/>
    </row>
    <row r="94" s="224" customFormat="1" ht="15.95" customHeight="1" spans="1:57">
      <c r="A94" s="242" t="s">
        <v>728</v>
      </c>
      <c r="B94" s="238">
        <f t="shared" si="16"/>
        <v>0</v>
      </c>
      <c r="C94" s="239">
        <f>SUM('[6]表六 (1)'!B95)</f>
        <v>0</v>
      </c>
      <c r="D94" s="239">
        <f t="shared" si="19"/>
        <v>0</v>
      </c>
      <c r="E94" s="246"/>
      <c r="F94" s="246"/>
      <c r="G94" s="246"/>
      <c r="H94" s="246"/>
      <c r="I94" s="246"/>
      <c r="J94" s="246"/>
      <c r="K94" s="239">
        <f t="shared" si="17"/>
        <v>0</v>
      </c>
      <c r="L94" s="246"/>
      <c r="M94" s="246"/>
      <c r="N94" s="246"/>
      <c r="O94" s="246"/>
      <c r="P94" s="246"/>
      <c r="Q94" s="246"/>
      <c r="R94" s="246"/>
      <c r="S94" s="246"/>
      <c r="T94" s="246"/>
      <c r="U94" s="246"/>
      <c r="V94" s="246"/>
      <c r="W94" s="246"/>
      <c r="X94" s="246"/>
      <c r="Y94" s="246"/>
      <c r="Z94" s="246"/>
      <c r="AA94" s="246"/>
      <c r="AB94" s="246"/>
      <c r="AC94" s="246"/>
      <c r="AD94" s="246"/>
      <c r="AE94" s="246"/>
      <c r="AF94" s="246"/>
      <c r="AG94" s="246"/>
      <c r="AH94" s="246"/>
      <c r="AI94" s="246"/>
      <c r="AJ94" s="246"/>
      <c r="AK94" s="246"/>
      <c r="AL94" s="246"/>
      <c r="AM94" s="246"/>
      <c r="AN94" s="246"/>
      <c r="AO94" s="246"/>
      <c r="AP94" s="246"/>
      <c r="AQ94" s="246"/>
      <c r="AR94" s="246"/>
      <c r="AS94" s="246"/>
      <c r="AT94" s="246"/>
      <c r="AU94" s="246"/>
      <c r="AV94" s="246"/>
      <c r="AW94" s="246"/>
      <c r="AX94" s="246"/>
      <c r="AY94" s="246"/>
      <c r="AZ94" s="246"/>
      <c r="BA94" s="246"/>
      <c r="BB94" s="239">
        <f t="shared" si="18"/>
        <v>0</v>
      </c>
      <c r="BC94" s="246"/>
      <c r="BD94" s="246"/>
      <c r="BE94" s="246"/>
    </row>
    <row r="95" s="224" customFormat="1" ht="15.95" customHeight="1" spans="1:57">
      <c r="A95" s="242" t="s">
        <v>729</v>
      </c>
      <c r="B95" s="238">
        <f t="shared" si="16"/>
        <v>0</v>
      </c>
      <c r="C95" s="239">
        <f>SUM('[6]表六 (1)'!B96)</f>
        <v>0</v>
      </c>
      <c r="D95" s="239">
        <f t="shared" si="19"/>
        <v>0</v>
      </c>
      <c r="E95" s="246"/>
      <c r="F95" s="246"/>
      <c r="G95" s="246"/>
      <c r="H95" s="246"/>
      <c r="I95" s="246"/>
      <c r="J95" s="246"/>
      <c r="K95" s="239">
        <f t="shared" si="17"/>
        <v>0</v>
      </c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6"/>
      <c r="X95" s="246"/>
      <c r="Y95" s="246"/>
      <c r="Z95" s="246"/>
      <c r="AA95" s="246"/>
      <c r="AB95" s="246"/>
      <c r="AC95" s="246"/>
      <c r="AD95" s="246"/>
      <c r="AE95" s="246"/>
      <c r="AF95" s="246"/>
      <c r="AG95" s="246"/>
      <c r="AH95" s="246"/>
      <c r="AI95" s="246"/>
      <c r="AJ95" s="246"/>
      <c r="AK95" s="246"/>
      <c r="AL95" s="246"/>
      <c r="AM95" s="246"/>
      <c r="AN95" s="246"/>
      <c r="AO95" s="246"/>
      <c r="AP95" s="246"/>
      <c r="AQ95" s="246"/>
      <c r="AR95" s="246"/>
      <c r="AS95" s="246"/>
      <c r="AT95" s="246"/>
      <c r="AU95" s="246"/>
      <c r="AV95" s="246"/>
      <c r="AW95" s="246"/>
      <c r="AX95" s="246"/>
      <c r="AY95" s="246"/>
      <c r="AZ95" s="246"/>
      <c r="BA95" s="246"/>
      <c r="BB95" s="239">
        <f t="shared" si="18"/>
        <v>0</v>
      </c>
      <c r="BC95" s="246"/>
      <c r="BD95" s="246"/>
      <c r="BE95" s="246"/>
    </row>
    <row r="96" s="224" customFormat="1" ht="15.95" customHeight="1" spans="1:57">
      <c r="A96" s="242" t="s">
        <v>730</v>
      </c>
      <c r="B96" s="238">
        <f t="shared" si="16"/>
        <v>0</v>
      </c>
      <c r="C96" s="239">
        <f>SUM('[6]表六 (1)'!B97)</f>
        <v>0</v>
      </c>
      <c r="D96" s="239">
        <f t="shared" si="19"/>
        <v>0</v>
      </c>
      <c r="E96" s="246"/>
      <c r="F96" s="246"/>
      <c r="G96" s="246"/>
      <c r="H96" s="246"/>
      <c r="I96" s="246"/>
      <c r="J96" s="246"/>
      <c r="K96" s="239">
        <f t="shared" si="17"/>
        <v>0</v>
      </c>
      <c r="L96" s="246"/>
      <c r="M96" s="246"/>
      <c r="N96" s="246"/>
      <c r="O96" s="246"/>
      <c r="P96" s="246"/>
      <c r="Q96" s="246"/>
      <c r="R96" s="246"/>
      <c r="S96" s="246"/>
      <c r="T96" s="246"/>
      <c r="U96" s="246"/>
      <c r="V96" s="246"/>
      <c r="W96" s="246"/>
      <c r="X96" s="246"/>
      <c r="Y96" s="246"/>
      <c r="Z96" s="246"/>
      <c r="AA96" s="246"/>
      <c r="AB96" s="246"/>
      <c r="AC96" s="246"/>
      <c r="AD96" s="246"/>
      <c r="AE96" s="246"/>
      <c r="AF96" s="246"/>
      <c r="AG96" s="246"/>
      <c r="AH96" s="246"/>
      <c r="AI96" s="246"/>
      <c r="AJ96" s="246"/>
      <c r="AK96" s="246"/>
      <c r="AL96" s="246"/>
      <c r="AM96" s="246"/>
      <c r="AN96" s="246"/>
      <c r="AO96" s="246"/>
      <c r="AP96" s="246"/>
      <c r="AQ96" s="246"/>
      <c r="AR96" s="246"/>
      <c r="AS96" s="246"/>
      <c r="AT96" s="246"/>
      <c r="AU96" s="246"/>
      <c r="AV96" s="246"/>
      <c r="AW96" s="246"/>
      <c r="AX96" s="246"/>
      <c r="AY96" s="246"/>
      <c r="AZ96" s="246"/>
      <c r="BA96" s="246"/>
      <c r="BB96" s="239">
        <f t="shared" si="18"/>
        <v>0</v>
      </c>
      <c r="BC96" s="246"/>
      <c r="BD96" s="246"/>
      <c r="BE96" s="246"/>
    </row>
    <row r="97" s="224" customFormat="1" ht="15.95" customHeight="1" spans="1:57">
      <c r="A97" s="242" t="s">
        <v>731</v>
      </c>
      <c r="B97" s="238">
        <f t="shared" si="16"/>
        <v>0</v>
      </c>
      <c r="C97" s="239">
        <f>SUM('[6]表六 (1)'!B98)</f>
        <v>0</v>
      </c>
      <c r="D97" s="239">
        <f t="shared" si="19"/>
        <v>0</v>
      </c>
      <c r="E97" s="243">
        <f t="shared" ref="E97:BE97" si="24">SUM(E98:E99)</f>
        <v>0</v>
      </c>
      <c r="F97" s="243">
        <f t="shared" si="24"/>
        <v>0</v>
      </c>
      <c r="G97" s="243">
        <f t="shared" si="24"/>
        <v>0</v>
      </c>
      <c r="H97" s="243">
        <f t="shared" si="24"/>
        <v>0</v>
      </c>
      <c r="I97" s="243">
        <f t="shared" si="24"/>
        <v>0</v>
      </c>
      <c r="J97" s="243">
        <f t="shared" si="24"/>
        <v>0</v>
      </c>
      <c r="K97" s="239">
        <f t="shared" si="17"/>
        <v>0</v>
      </c>
      <c r="L97" s="243">
        <f t="shared" si="24"/>
        <v>0</v>
      </c>
      <c r="M97" s="243">
        <f t="shared" si="24"/>
        <v>0</v>
      </c>
      <c r="N97" s="243">
        <f t="shared" si="24"/>
        <v>0</v>
      </c>
      <c r="O97" s="243">
        <f t="shared" si="24"/>
        <v>0</v>
      </c>
      <c r="P97" s="243">
        <f t="shared" si="24"/>
        <v>0</v>
      </c>
      <c r="Q97" s="243">
        <f t="shared" si="24"/>
        <v>0</v>
      </c>
      <c r="R97" s="243">
        <f t="shared" si="24"/>
        <v>0</v>
      </c>
      <c r="S97" s="243">
        <f t="shared" si="24"/>
        <v>0</v>
      </c>
      <c r="T97" s="243">
        <f t="shared" si="24"/>
        <v>0</v>
      </c>
      <c r="U97" s="243">
        <f t="shared" si="24"/>
        <v>0</v>
      </c>
      <c r="V97" s="243">
        <f t="shared" si="24"/>
        <v>0</v>
      </c>
      <c r="W97" s="243">
        <f t="shared" si="24"/>
        <v>0</v>
      </c>
      <c r="X97" s="243">
        <f t="shared" si="24"/>
        <v>0</v>
      </c>
      <c r="Y97" s="243">
        <f t="shared" si="24"/>
        <v>0</v>
      </c>
      <c r="Z97" s="243">
        <f t="shared" si="24"/>
        <v>0</v>
      </c>
      <c r="AA97" s="243">
        <f t="shared" si="24"/>
        <v>0</v>
      </c>
      <c r="AB97" s="243">
        <f t="shared" si="24"/>
        <v>0</v>
      </c>
      <c r="AC97" s="243">
        <f t="shared" si="24"/>
        <v>0</v>
      </c>
      <c r="AD97" s="243">
        <f t="shared" si="24"/>
        <v>0</v>
      </c>
      <c r="AE97" s="243">
        <f t="shared" si="24"/>
        <v>0</v>
      </c>
      <c r="AF97" s="243">
        <f t="shared" si="24"/>
        <v>0</v>
      </c>
      <c r="AG97" s="243">
        <f t="shared" si="24"/>
        <v>0</v>
      </c>
      <c r="AH97" s="243">
        <f t="shared" si="24"/>
        <v>0</v>
      </c>
      <c r="AI97" s="243">
        <f t="shared" si="24"/>
        <v>0</v>
      </c>
      <c r="AJ97" s="243">
        <f t="shared" si="24"/>
        <v>0</v>
      </c>
      <c r="AK97" s="243">
        <f t="shared" si="24"/>
        <v>0</v>
      </c>
      <c r="AL97" s="243">
        <f t="shared" si="24"/>
        <v>0</v>
      </c>
      <c r="AM97" s="243">
        <f t="shared" si="24"/>
        <v>0</v>
      </c>
      <c r="AN97" s="243">
        <f t="shared" si="24"/>
        <v>0</v>
      </c>
      <c r="AO97" s="243">
        <f t="shared" si="24"/>
        <v>0</v>
      </c>
      <c r="AP97" s="243">
        <f t="shared" si="24"/>
        <v>0</v>
      </c>
      <c r="AQ97" s="243">
        <f t="shared" si="24"/>
        <v>0</v>
      </c>
      <c r="AR97" s="243">
        <f t="shared" si="24"/>
        <v>0</v>
      </c>
      <c r="AS97" s="243">
        <f t="shared" si="24"/>
        <v>0</v>
      </c>
      <c r="AT97" s="243">
        <f t="shared" si="24"/>
        <v>0</v>
      </c>
      <c r="AU97" s="243">
        <f t="shared" si="24"/>
        <v>0</v>
      </c>
      <c r="AV97" s="243">
        <f t="shared" si="24"/>
        <v>0</v>
      </c>
      <c r="AW97" s="243">
        <f t="shared" si="24"/>
        <v>0</v>
      </c>
      <c r="AX97" s="243">
        <f t="shared" si="24"/>
        <v>0</v>
      </c>
      <c r="AY97" s="243">
        <f t="shared" si="24"/>
        <v>0</v>
      </c>
      <c r="AZ97" s="243">
        <f t="shared" si="24"/>
        <v>0</v>
      </c>
      <c r="BA97" s="243">
        <f t="shared" si="24"/>
        <v>0</v>
      </c>
      <c r="BB97" s="239">
        <f t="shared" si="18"/>
        <v>0</v>
      </c>
      <c r="BC97" s="243">
        <f t="shared" si="24"/>
        <v>0</v>
      </c>
      <c r="BD97" s="243">
        <f t="shared" si="24"/>
        <v>0</v>
      </c>
      <c r="BE97" s="243">
        <f t="shared" si="24"/>
        <v>0</v>
      </c>
    </row>
    <row r="98" s="224" customFormat="1" ht="15.95" customHeight="1" spans="1:57">
      <c r="A98" s="242" t="s">
        <v>732</v>
      </c>
      <c r="B98" s="238">
        <f t="shared" si="16"/>
        <v>0</v>
      </c>
      <c r="C98" s="239">
        <f>SUM('[6]表六 (1)'!B99)</f>
        <v>0</v>
      </c>
      <c r="D98" s="239">
        <f t="shared" si="19"/>
        <v>0</v>
      </c>
      <c r="E98" s="246"/>
      <c r="F98" s="246"/>
      <c r="G98" s="246"/>
      <c r="H98" s="246"/>
      <c r="I98" s="246"/>
      <c r="J98" s="246"/>
      <c r="K98" s="239">
        <f t="shared" si="17"/>
        <v>0</v>
      </c>
      <c r="L98" s="246"/>
      <c r="M98" s="246"/>
      <c r="N98" s="246"/>
      <c r="O98" s="246"/>
      <c r="P98" s="246"/>
      <c r="Q98" s="246"/>
      <c r="R98" s="246"/>
      <c r="S98" s="246"/>
      <c r="T98" s="246"/>
      <c r="U98" s="246"/>
      <c r="V98" s="246"/>
      <c r="W98" s="246"/>
      <c r="X98" s="246"/>
      <c r="Y98" s="246"/>
      <c r="Z98" s="246"/>
      <c r="AA98" s="246"/>
      <c r="AB98" s="246"/>
      <c r="AC98" s="246"/>
      <c r="AD98" s="246"/>
      <c r="AE98" s="246"/>
      <c r="AF98" s="246"/>
      <c r="AG98" s="246"/>
      <c r="AH98" s="246"/>
      <c r="AI98" s="246"/>
      <c r="AJ98" s="246"/>
      <c r="AK98" s="246"/>
      <c r="AL98" s="246"/>
      <c r="AM98" s="246"/>
      <c r="AN98" s="246"/>
      <c r="AO98" s="246"/>
      <c r="AP98" s="246"/>
      <c r="AQ98" s="246"/>
      <c r="AR98" s="246"/>
      <c r="AS98" s="246"/>
      <c r="AT98" s="246"/>
      <c r="AU98" s="246"/>
      <c r="AV98" s="246"/>
      <c r="AW98" s="246"/>
      <c r="AX98" s="246"/>
      <c r="AY98" s="246"/>
      <c r="AZ98" s="246"/>
      <c r="BA98" s="246"/>
      <c r="BB98" s="239">
        <f t="shared" si="18"/>
        <v>0</v>
      </c>
      <c r="BC98" s="246"/>
      <c r="BD98" s="246"/>
      <c r="BE98" s="246"/>
    </row>
    <row r="99" s="224" customFormat="1" ht="15.95" customHeight="1" spans="1:57">
      <c r="A99" s="242" t="s">
        <v>733</v>
      </c>
      <c r="B99" s="238">
        <f t="shared" si="16"/>
        <v>0</v>
      </c>
      <c r="C99" s="239">
        <f>SUM('[6]表六 (1)'!B100)</f>
        <v>0</v>
      </c>
      <c r="D99" s="239">
        <f t="shared" si="19"/>
        <v>0</v>
      </c>
      <c r="E99" s="243">
        <f t="shared" ref="E99:BE99" si="25">SUM(E100:E109)</f>
        <v>0</v>
      </c>
      <c r="F99" s="243">
        <f t="shared" si="25"/>
        <v>0</v>
      </c>
      <c r="G99" s="243">
        <f t="shared" si="25"/>
        <v>0</v>
      </c>
      <c r="H99" s="243">
        <f t="shared" si="25"/>
        <v>0</v>
      </c>
      <c r="I99" s="243">
        <f t="shared" si="25"/>
        <v>0</v>
      </c>
      <c r="J99" s="243">
        <f t="shared" si="25"/>
        <v>0</v>
      </c>
      <c r="K99" s="239">
        <f t="shared" si="17"/>
        <v>0</v>
      </c>
      <c r="L99" s="243">
        <f t="shared" si="25"/>
        <v>0</v>
      </c>
      <c r="M99" s="243">
        <f t="shared" si="25"/>
        <v>0</v>
      </c>
      <c r="N99" s="243">
        <f t="shared" si="25"/>
        <v>0</v>
      </c>
      <c r="O99" s="243">
        <f t="shared" si="25"/>
        <v>0</v>
      </c>
      <c r="P99" s="243">
        <f t="shared" si="25"/>
        <v>0</v>
      </c>
      <c r="Q99" s="243">
        <f t="shared" si="25"/>
        <v>0</v>
      </c>
      <c r="R99" s="243">
        <f t="shared" si="25"/>
        <v>0</v>
      </c>
      <c r="S99" s="243">
        <f t="shared" si="25"/>
        <v>0</v>
      </c>
      <c r="T99" s="243">
        <f t="shared" si="25"/>
        <v>0</v>
      </c>
      <c r="U99" s="243">
        <f t="shared" si="25"/>
        <v>0</v>
      </c>
      <c r="V99" s="243">
        <f t="shared" si="25"/>
        <v>0</v>
      </c>
      <c r="W99" s="243">
        <f t="shared" si="25"/>
        <v>0</v>
      </c>
      <c r="X99" s="243">
        <f t="shared" si="25"/>
        <v>0</v>
      </c>
      <c r="Y99" s="243">
        <f t="shared" si="25"/>
        <v>0</v>
      </c>
      <c r="Z99" s="243">
        <f t="shared" si="25"/>
        <v>0</v>
      </c>
      <c r="AA99" s="243">
        <f t="shared" si="25"/>
        <v>0</v>
      </c>
      <c r="AB99" s="243">
        <f t="shared" si="25"/>
        <v>0</v>
      </c>
      <c r="AC99" s="243">
        <f t="shared" si="25"/>
        <v>0</v>
      </c>
      <c r="AD99" s="243">
        <f t="shared" si="25"/>
        <v>0</v>
      </c>
      <c r="AE99" s="243">
        <f t="shared" si="25"/>
        <v>0</v>
      </c>
      <c r="AF99" s="243">
        <f t="shared" si="25"/>
        <v>0</v>
      </c>
      <c r="AG99" s="243">
        <f t="shared" si="25"/>
        <v>0</v>
      </c>
      <c r="AH99" s="243">
        <f t="shared" si="25"/>
        <v>0</v>
      </c>
      <c r="AI99" s="243">
        <f t="shared" si="25"/>
        <v>0</v>
      </c>
      <c r="AJ99" s="243">
        <f t="shared" si="25"/>
        <v>0</v>
      </c>
      <c r="AK99" s="243">
        <f t="shared" si="25"/>
        <v>0</v>
      </c>
      <c r="AL99" s="243">
        <f t="shared" si="25"/>
        <v>0</v>
      </c>
      <c r="AM99" s="243">
        <f t="shared" si="25"/>
        <v>0</v>
      </c>
      <c r="AN99" s="243">
        <f t="shared" si="25"/>
        <v>0</v>
      </c>
      <c r="AO99" s="243">
        <f t="shared" si="25"/>
        <v>0</v>
      </c>
      <c r="AP99" s="243">
        <f t="shared" si="25"/>
        <v>0</v>
      </c>
      <c r="AQ99" s="243">
        <f t="shared" si="25"/>
        <v>0</v>
      </c>
      <c r="AR99" s="243">
        <f t="shared" si="25"/>
        <v>0</v>
      </c>
      <c r="AS99" s="243">
        <f t="shared" si="25"/>
        <v>0</v>
      </c>
      <c r="AT99" s="243">
        <f t="shared" si="25"/>
        <v>0</v>
      </c>
      <c r="AU99" s="243">
        <f t="shared" si="25"/>
        <v>0</v>
      </c>
      <c r="AV99" s="243">
        <f t="shared" si="25"/>
        <v>0</v>
      </c>
      <c r="AW99" s="243">
        <f t="shared" si="25"/>
        <v>0</v>
      </c>
      <c r="AX99" s="243">
        <f t="shared" si="25"/>
        <v>0</v>
      </c>
      <c r="AY99" s="243">
        <f t="shared" si="25"/>
        <v>0</v>
      </c>
      <c r="AZ99" s="243">
        <f t="shared" si="25"/>
        <v>0</v>
      </c>
      <c r="BA99" s="243">
        <f t="shared" si="25"/>
        <v>0</v>
      </c>
      <c r="BB99" s="239">
        <f t="shared" si="18"/>
        <v>0</v>
      </c>
      <c r="BC99" s="243">
        <f t="shared" si="25"/>
        <v>0</v>
      </c>
      <c r="BD99" s="243">
        <f t="shared" si="25"/>
        <v>0</v>
      </c>
      <c r="BE99" s="243">
        <f t="shared" si="25"/>
        <v>0</v>
      </c>
    </row>
    <row r="100" s="224" customFormat="1" ht="15.95" customHeight="1" spans="1:57">
      <c r="A100" s="242" t="s">
        <v>734</v>
      </c>
      <c r="B100" s="238">
        <f t="shared" si="16"/>
        <v>0</v>
      </c>
      <c r="C100" s="239">
        <f>SUM('[6]表六 (1)'!B101)</f>
        <v>0</v>
      </c>
      <c r="D100" s="239">
        <f t="shared" si="19"/>
        <v>0</v>
      </c>
      <c r="E100" s="246"/>
      <c r="F100" s="246"/>
      <c r="G100" s="246"/>
      <c r="H100" s="246"/>
      <c r="I100" s="246"/>
      <c r="J100" s="246"/>
      <c r="K100" s="239">
        <f t="shared" si="17"/>
        <v>0</v>
      </c>
      <c r="L100" s="246"/>
      <c r="M100" s="246"/>
      <c r="N100" s="246"/>
      <c r="O100" s="246"/>
      <c r="P100" s="246"/>
      <c r="Q100" s="246"/>
      <c r="R100" s="246"/>
      <c r="S100" s="246"/>
      <c r="T100" s="246"/>
      <c r="U100" s="246"/>
      <c r="V100" s="246"/>
      <c r="W100" s="246"/>
      <c r="X100" s="246"/>
      <c r="Y100" s="246"/>
      <c r="Z100" s="246"/>
      <c r="AA100" s="246"/>
      <c r="AB100" s="246"/>
      <c r="AC100" s="246"/>
      <c r="AD100" s="246"/>
      <c r="AE100" s="246"/>
      <c r="AF100" s="246"/>
      <c r="AG100" s="246"/>
      <c r="AH100" s="246"/>
      <c r="AI100" s="246"/>
      <c r="AJ100" s="246"/>
      <c r="AK100" s="246"/>
      <c r="AL100" s="246"/>
      <c r="AM100" s="246"/>
      <c r="AN100" s="246"/>
      <c r="AO100" s="246"/>
      <c r="AP100" s="246"/>
      <c r="AQ100" s="246"/>
      <c r="AR100" s="246"/>
      <c r="AS100" s="246"/>
      <c r="AT100" s="246"/>
      <c r="AU100" s="246"/>
      <c r="AV100" s="246"/>
      <c r="AW100" s="246"/>
      <c r="AX100" s="246"/>
      <c r="AY100" s="246"/>
      <c r="AZ100" s="246"/>
      <c r="BA100" s="246"/>
      <c r="BB100" s="239">
        <f t="shared" si="18"/>
        <v>0</v>
      </c>
      <c r="BC100" s="246"/>
      <c r="BD100" s="246"/>
      <c r="BE100" s="246"/>
    </row>
    <row r="101" s="224" customFormat="1" ht="15.95" customHeight="1" spans="1:57">
      <c r="A101" s="242" t="s">
        <v>735</v>
      </c>
      <c r="B101" s="238">
        <f t="shared" si="16"/>
        <v>0</v>
      </c>
      <c r="C101" s="239">
        <f>SUM('[6]表六 (1)'!B102)</f>
        <v>0</v>
      </c>
      <c r="D101" s="239">
        <f t="shared" si="19"/>
        <v>0</v>
      </c>
      <c r="E101" s="246"/>
      <c r="F101" s="246"/>
      <c r="G101" s="246"/>
      <c r="H101" s="246"/>
      <c r="I101" s="246"/>
      <c r="J101" s="246"/>
      <c r="K101" s="239">
        <f t="shared" si="17"/>
        <v>0</v>
      </c>
      <c r="L101" s="246"/>
      <c r="M101" s="246"/>
      <c r="N101" s="246"/>
      <c r="O101" s="246"/>
      <c r="P101" s="246"/>
      <c r="Q101" s="246"/>
      <c r="R101" s="246"/>
      <c r="S101" s="246"/>
      <c r="T101" s="246"/>
      <c r="U101" s="246"/>
      <c r="V101" s="246"/>
      <c r="W101" s="246"/>
      <c r="X101" s="246"/>
      <c r="Y101" s="246"/>
      <c r="Z101" s="246"/>
      <c r="AA101" s="246"/>
      <c r="AB101" s="246"/>
      <c r="AC101" s="246"/>
      <c r="AD101" s="246"/>
      <c r="AE101" s="246"/>
      <c r="AF101" s="246"/>
      <c r="AG101" s="246"/>
      <c r="AH101" s="246"/>
      <c r="AI101" s="246"/>
      <c r="AJ101" s="246"/>
      <c r="AK101" s="246"/>
      <c r="AL101" s="246"/>
      <c r="AM101" s="246"/>
      <c r="AN101" s="246"/>
      <c r="AO101" s="246"/>
      <c r="AP101" s="246"/>
      <c r="AQ101" s="246"/>
      <c r="AR101" s="246"/>
      <c r="AS101" s="246"/>
      <c r="AT101" s="246"/>
      <c r="AU101" s="246"/>
      <c r="AV101" s="246"/>
      <c r="AW101" s="246"/>
      <c r="AX101" s="246"/>
      <c r="AY101" s="246"/>
      <c r="AZ101" s="246"/>
      <c r="BA101" s="246"/>
      <c r="BB101" s="239">
        <f t="shared" si="18"/>
        <v>0</v>
      </c>
      <c r="BC101" s="246"/>
      <c r="BD101" s="246"/>
      <c r="BE101" s="246"/>
    </row>
    <row r="102" s="224" customFormat="1" ht="15.95" customHeight="1" spans="1:57">
      <c r="A102" s="242" t="s">
        <v>736</v>
      </c>
      <c r="B102" s="238">
        <f t="shared" si="16"/>
        <v>0</v>
      </c>
      <c r="C102" s="239">
        <f>SUM('[6]表六 (1)'!B103)</f>
        <v>0</v>
      </c>
      <c r="D102" s="239">
        <f t="shared" si="19"/>
        <v>0</v>
      </c>
      <c r="E102" s="246"/>
      <c r="F102" s="246"/>
      <c r="G102" s="246"/>
      <c r="H102" s="246"/>
      <c r="I102" s="246"/>
      <c r="J102" s="246"/>
      <c r="K102" s="239">
        <f t="shared" si="17"/>
        <v>0</v>
      </c>
      <c r="L102" s="246"/>
      <c r="M102" s="246"/>
      <c r="N102" s="246"/>
      <c r="O102" s="246"/>
      <c r="P102" s="246"/>
      <c r="Q102" s="246"/>
      <c r="R102" s="246"/>
      <c r="S102" s="246"/>
      <c r="T102" s="246"/>
      <c r="U102" s="246"/>
      <c r="V102" s="246"/>
      <c r="W102" s="246"/>
      <c r="X102" s="246"/>
      <c r="Y102" s="246"/>
      <c r="Z102" s="246"/>
      <c r="AA102" s="246"/>
      <c r="AB102" s="246"/>
      <c r="AC102" s="246"/>
      <c r="AD102" s="246"/>
      <c r="AE102" s="246"/>
      <c r="AF102" s="246"/>
      <c r="AG102" s="246"/>
      <c r="AH102" s="246"/>
      <c r="AI102" s="246"/>
      <c r="AJ102" s="246"/>
      <c r="AK102" s="246"/>
      <c r="AL102" s="246"/>
      <c r="AM102" s="246"/>
      <c r="AN102" s="246"/>
      <c r="AO102" s="246"/>
      <c r="AP102" s="246"/>
      <c r="AQ102" s="246"/>
      <c r="AR102" s="246"/>
      <c r="AS102" s="246"/>
      <c r="AT102" s="246"/>
      <c r="AU102" s="246"/>
      <c r="AV102" s="246"/>
      <c r="AW102" s="246"/>
      <c r="AX102" s="246"/>
      <c r="AY102" s="246"/>
      <c r="AZ102" s="246"/>
      <c r="BA102" s="246"/>
      <c r="BB102" s="239">
        <f t="shared" si="18"/>
        <v>0</v>
      </c>
      <c r="BC102" s="246"/>
      <c r="BD102" s="246"/>
      <c r="BE102" s="246"/>
    </row>
    <row r="103" s="224" customFormat="1" ht="15.95" customHeight="1" spans="1:57">
      <c r="A103" s="242" t="s">
        <v>737</v>
      </c>
      <c r="B103" s="238">
        <f t="shared" si="16"/>
        <v>0</v>
      </c>
      <c r="C103" s="239">
        <f>SUM('[6]表六 (1)'!B104)</f>
        <v>0</v>
      </c>
      <c r="D103" s="239">
        <f t="shared" si="19"/>
        <v>0</v>
      </c>
      <c r="E103" s="246"/>
      <c r="F103" s="246"/>
      <c r="G103" s="246"/>
      <c r="H103" s="246"/>
      <c r="I103" s="246"/>
      <c r="J103" s="246"/>
      <c r="K103" s="239">
        <f t="shared" si="17"/>
        <v>0</v>
      </c>
      <c r="L103" s="246"/>
      <c r="M103" s="246"/>
      <c r="N103" s="246"/>
      <c r="O103" s="246"/>
      <c r="P103" s="246"/>
      <c r="Q103" s="246"/>
      <c r="R103" s="246"/>
      <c r="S103" s="246"/>
      <c r="T103" s="246"/>
      <c r="U103" s="246"/>
      <c r="V103" s="246"/>
      <c r="W103" s="246"/>
      <c r="X103" s="246"/>
      <c r="Y103" s="246"/>
      <c r="Z103" s="246"/>
      <c r="AA103" s="246"/>
      <c r="AB103" s="246"/>
      <c r="AC103" s="246"/>
      <c r="AD103" s="246"/>
      <c r="AE103" s="246"/>
      <c r="AF103" s="246"/>
      <c r="AG103" s="246"/>
      <c r="AH103" s="246"/>
      <c r="AI103" s="246"/>
      <c r="AJ103" s="246"/>
      <c r="AK103" s="246"/>
      <c r="AL103" s="246"/>
      <c r="AM103" s="246"/>
      <c r="AN103" s="246"/>
      <c r="AO103" s="246"/>
      <c r="AP103" s="246"/>
      <c r="AQ103" s="246"/>
      <c r="AR103" s="246"/>
      <c r="AS103" s="246"/>
      <c r="AT103" s="246"/>
      <c r="AU103" s="246"/>
      <c r="AV103" s="246"/>
      <c r="AW103" s="246"/>
      <c r="AX103" s="246"/>
      <c r="AY103" s="246"/>
      <c r="AZ103" s="246"/>
      <c r="BA103" s="246"/>
      <c r="BB103" s="239">
        <f t="shared" si="18"/>
        <v>0</v>
      </c>
      <c r="BC103" s="246"/>
      <c r="BD103" s="246"/>
      <c r="BE103" s="246"/>
    </row>
    <row r="104" s="224" customFormat="1" ht="15.95" customHeight="1" spans="1:57">
      <c r="A104" s="242" t="s">
        <v>738</v>
      </c>
      <c r="B104" s="238">
        <f t="shared" si="16"/>
        <v>0</v>
      </c>
      <c r="C104" s="239">
        <f>SUM('[6]表六 (1)'!B105)</f>
        <v>0</v>
      </c>
      <c r="D104" s="239">
        <f t="shared" si="19"/>
        <v>0</v>
      </c>
      <c r="E104" s="246"/>
      <c r="F104" s="246"/>
      <c r="G104" s="246"/>
      <c r="H104" s="246"/>
      <c r="I104" s="246"/>
      <c r="J104" s="246"/>
      <c r="K104" s="239">
        <f t="shared" si="17"/>
        <v>0</v>
      </c>
      <c r="L104" s="246"/>
      <c r="M104" s="246"/>
      <c r="N104" s="246"/>
      <c r="O104" s="246"/>
      <c r="P104" s="246"/>
      <c r="Q104" s="246"/>
      <c r="R104" s="246"/>
      <c r="S104" s="246"/>
      <c r="T104" s="246"/>
      <c r="U104" s="246"/>
      <c r="V104" s="246"/>
      <c r="W104" s="246"/>
      <c r="X104" s="246"/>
      <c r="Y104" s="246"/>
      <c r="Z104" s="246"/>
      <c r="AA104" s="246"/>
      <c r="AB104" s="246"/>
      <c r="AC104" s="246"/>
      <c r="AD104" s="246"/>
      <c r="AE104" s="246"/>
      <c r="AF104" s="246"/>
      <c r="AG104" s="246"/>
      <c r="AH104" s="246"/>
      <c r="AI104" s="246"/>
      <c r="AJ104" s="246"/>
      <c r="AK104" s="246"/>
      <c r="AL104" s="246"/>
      <c r="AM104" s="246"/>
      <c r="AN104" s="246"/>
      <c r="AO104" s="246"/>
      <c r="AP104" s="246"/>
      <c r="AQ104" s="246"/>
      <c r="AR104" s="246"/>
      <c r="AS104" s="246"/>
      <c r="AT104" s="246"/>
      <c r="AU104" s="246"/>
      <c r="AV104" s="246"/>
      <c r="AW104" s="246"/>
      <c r="AX104" s="246"/>
      <c r="AY104" s="246"/>
      <c r="AZ104" s="246"/>
      <c r="BA104" s="246"/>
      <c r="BB104" s="239">
        <f t="shared" si="18"/>
        <v>0</v>
      </c>
      <c r="BC104" s="246"/>
      <c r="BD104" s="246"/>
      <c r="BE104" s="246"/>
    </row>
    <row r="105" s="224" customFormat="1" ht="15.95" customHeight="1" spans="1:57">
      <c r="A105" s="242" t="s">
        <v>739</v>
      </c>
      <c r="B105" s="238">
        <f t="shared" si="16"/>
        <v>0</v>
      </c>
      <c r="C105" s="239">
        <f>SUM('[6]表六 (1)'!B106)</f>
        <v>0</v>
      </c>
      <c r="D105" s="239">
        <f t="shared" si="19"/>
        <v>0</v>
      </c>
      <c r="E105" s="246"/>
      <c r="F105" s="246"/>
      <c r="G105" s="246"/>
      <c r="H105" s="246"/>
      <c r="I105" s="246"/>
      <c r="J105" s="246"/>
      <c r="K105" s="239">
        <f t="shared" si="17"/>
        <v>0</v>
      </c>
      <c r="L105" s="246"/>
      <c r="M105" s="246"/>
      <c r="N105" s="246"/>
      <c r="O105" s="246"/>
      <c r="P105" s="246"/>
      <c r="Q105" s="246"/>
      <c r="R105" s="246"/>
      <c r="S105" s="246"/>
      <c r="T105" s="246"/>
      <c r="U105" s="246"/>
      <c r="V105" s="246"/>
      <c r="W105" s="246"/>
      <c r="X105" s="246"/>
      <c r="Y105" s="246"/>
      <c r="Z105" s="246"/>
      <c r="AA105" s="246"/>
      <c r="AB105" s="246"/>
      <c r="AC105" s="246"/>
      <c r="AD105" s="246"/>
      <c r="AE105" s="246"/>
      <c r="AF105" s="246"/>
      <c r="AG105" s="246"/>
      <c r="AH105" s="246"/>
      <c r="AI105" s="246"/>
      <c r="AJ105" s="246"/>
      <c r="AK105" s="246"/>
      <c r="AL105" s="246"/>
      <c r="AM105" s="246"/>
      <c r="AN105" s="246"/>
      <c r="AO105" s="246"/>
      <c r="AP105" s="246"/>
      <c r="AQ105" s="246"/>
      <c r="AR105" s="246"/>
      <c r="AS105" s="246"/>
      <c r="AT105" s="246"/>
      <c r="AU105" s="246"/>
      <c r="AV105" s="246"/>
      <c r="AW105" s="246"/>
      <c r="AX105" s="246"/>
      <c r="AY105" s="246"/>
      <c r="AZ105" s="246"/>
      <c r="BA105" s="246"/>
      <c r="BB105" s="239">
        <f t="shared" si="18"/>
        <v>0</v>
      </c>
      <c r="BC105" s="246"/>
      <c r="BD105" s="246"/>
      <c r="BE105" s="246"/>
    </row>
    <row r="106" s="224" customFormat="1" ht="15.95" customHeight="1" spans="1:57">
      <c r="A106" s="242" t="s">
        <v>740</v>
      </c>
      <c r="B106" s="238">
        <f t="shared" si="16"/>
        <v>0</v>
      </c>
      <c r="C106" s="239">
        <f>SUM('[6]表六 (1)'!B107)</f>
        <v>0</v>
      </c>
      <c r="D106" s="239">
        <f t="shared" si="19"/>
        <v>0</v>
      </c>
      <c r="E106" s="246"/>
      <c r="F106" s="246"/>
      <c r="G106" s="246"/>
      <c r="H106" s="246"/>
      <c r="I106" s="246"/>
      <c r="J106" s="246"/>
      <c r="K106" s="239">
        <f t="shared" si="17"/>
        <v>0</v>
      </c>
      <c r="L106" s="246"/>
      <c r="M106" s="246"/>
      <c r="N106" s="246"/>
      <c r="O106" s="246"/>
      <c r="P106" s="246"/>
      <c r="Q106" s="246"/>
      <c r="R106" s="246"/>
      <c r="S106" s="246"/>
      <c r="T106" s="246"/>
      <c r="U106" s="246"/>
      <c r="V106" s="246"/>
      <c r="W106" s="246"/>
      <c r="X106" s="246"/>
      <c r="Y106" s="246"/>
      <c r="Z106" s="246"/>
      <c r="AA106" s="246"/>
      <c r="AB106" s="246"/>
      <c r="AC106" s="246"/>
      <c r="AD106" s="246"/>
      <c r="AE106" s="246"/>
      <c r="AF106" s="246"/>
      <c r="AG106" s="246"/>
      <c r="AH106" s="246"/>
      <c r="AI106" s="246"/>
      <c r="AJ106" s="246"/>
      <c r="AK106" s="246"/>
      <c r="AL106" s="246"/>
      <c r="AM106" s="246"/>
      <c r="AN106" s="246"/>
      <c r="AO106" s="246"/>
      <c r="AP106" s="246"/>
      <c r="AQ106" s="246"/>
      <c r="AR106" s="246"/>
      <c r="AS106" s="246"/>
      <c r="AT106" s="246"/>
      <c r="AU106" s="246"/>
      <c r="AV106" s="246"/>
      <c r="AW106" s="246"/>
      <c r="AX106" s="246"/>
      <c r="AY106" s="246"/>
      <c r="AZ106" s="246"/>
      <c r="BA106" s="246"/>
      <c r="BB106" s="239">
        <f t="shared" si="18"/>
        <v>0</v>
      </c>
      <c r="BC106" s="246"/>
      <c r="BD106" s="246"/>
      <c r="BE106" s="246"/>
    </row>
    <row r="107" s="224" customFormat="1" ht="15.95" customHeight="1" spans="1:57">
      <c r="A107" s="242" t="s">
        <v>741</v>
      </c>
      <c r="B107" s="238">
        <f t="shared" si="16"/>
        <v>0</v>
      </c>
      <c r="C107" s="239">
        <f>SUM('[6]表六 (1)'!B108)</f>
        <v>0</v>
      </c>
      <c r="D107" s="239">
        <f t="shared" si="19"/>
        <v>0</v>
      </c>
      <c r="E107" s="246"/>
      <c r="F107" s="246"/>
      <c r="G107" s="246"/>
      <c r="H107" s="246"/>
      <c r="I107" s="246"/>
      <c r="J107" s="246"/>
      <c r="K107" s="239">
        <f t="shared" si="17"/>
        <v>0</v>
      </c>
      <c r="L107" s="246"/>
      <c r="M107" s="246"/>
      <c r="N107" s="246"/>
      <c r="O107" s="246"/>
      <c r="P107" s="246"/>
      <c r="Q107" s="246"/>
      <c r="R107" s="246"/>
      <c r="S107" s="246"/>
      <c r="T107" s="246"/>
      <c r="U107" s="246"/>
      <c r="V107" s="246"/>
      <c r="W107" s="246"/>
      <c r="X107" s="246"/>
      <c r="Y107" s="246"/>
      <c r="Z107" s="246"/>
      <c r="AA107" s="246"/>
      <c r="AB107" s="246"/>
      <c r="AC107" s="246"/>
      <c r="AD107" s="246"/>
      <c r="AE107" s="246"/>
      <c r="AF107" s="246"/>
      <c r="AG107" s="246"/>
      <c r="AH107" s="246"/>
      <c r="AI107" s="246"/>
      <c r="AJ107" s="246"/>
      <c r="AK107" s="246"/>
      <c r="AL107" s="246"/>
      <c r="AM107" s="246"/>
      <c r="AN107" s="246"/>
      <c r="AO107" s="246"/>
      <c r="AP107" s="246"/>
      <c r="AQ107" s="246"/>
      <c r="AR107" s="246"/>
      <c r="AS107" s="246"/>
      <c r="AT107" s="246"/>
      <c r="AU107" s="246"/>
      <c r="AV107" s="246"/>
      <c r="AW107" s="246"/>
      <c r="AX107" s="246"/>
      <c r="AY107" s="246"/>
      <c r="AZ107" s="246"/>
      <c r="BA107" s="246"/>
      <c r="BB107" s="239">
        <f t="shared" si="18"/>
        <v>0</v>
      </c>
      <c r="BC107" s="246"/>
      <c r="BD107" s="246"/>
      <c r="BE107" s="246"/>
    </row>
    <row r="108" s="224" customFormat="1" ht="15.95" customHeight="1" spans="1:57">
      <c r="A108" s="242" t="s">
        <v>742</v>
      </c>
      <c r="B108" s="238">
        <f t="shared" si="16"/>
        <v>0</v>
      </c>
      <c r="C108" s="239">
        <f>SUM('[6]表六 (1)'!B109)</f>
        <v>0</v>
      </c>
      <c r="D108" s="239">
        <f t="shared" si="19"/>
        <v>0</v>
      </c>
      <c r="E108" s="246"/>
      <c r="F108" s="246"/>
      <c r="G108" s="246"/>
      <c r="H108" s="246"/>
      <c r="I108" s="246"/>
      <c r="J108" s="246"/>
      <c r="K108" s="239">
        <f t="shared" si="17"/>
        <v>0</v>
      </c>
      <c r="L108" s="246"/>
      <c r="M108" s="246"/>
      <c r="N108" s="246"/>
      <c r="O108" s="246"/>
      <c r="P108" s="246"/>
      <c r="Q108" s="246"/>
      <c r="R108" s="246"/>
      <c r="S108" s="246"/>
      <c r="T108" s="246"/>
      <c r="U108" s="246"/>
      <c r="V108" s="246"/>
      <c r="W108" s="246"/>
      <c r="X108" s="246"/>
      <c r="Y108" s="246"/>
      <c r="Z108" s="246"/>
      <c r="AA108" s="246"/>
      <c r="AB108" s="246"/>
      <c r="AC108" s="246"/>
      <c r="AD108" s="246"/>
      <c r="AE108" s="246"/>
      <c r="AF108" s="246"/>
      <c r="AG108" s="246"/>
      <c r="AH108" s="246"/>
      <c r="AI108" s="246"/>
      <c r="AJ108" s="246"/>
      <c r="AK108" s="246"/>
      <c r="AL108" s="246"/>
      <c r="AM108" s="246"/>
      <c r="AN108" s="246"/>
      <c r="AO108" s="246"/>
      <c r="AP108" s="246"/>
      <c r="AQ108" s="246"/>
      <c r="AR108" s="246"/>
      <c r="AS108" s="246"/>
      <c r="AT108" s="246"/>
      <c r="AU108" s="246"/>
      <c r="AV108" s="246"/>
      <c r="AW108" s="246"/>
      <c r="AX108" s="246"/>
      <c r="AY108" s="246"/>
      <c r="AZ108" s="246"/>
      <c r="BA108" s="246"/>
      <c r="BB108" s="239">
        <f t="shared" si="18"/>
        <v>0</v>
      </c>
      <c r="BC108" s="246"/>
      <c r="BD108" s="246"/>
      <c r="BE108" s="246"/>
    </row>
    <row r="109" s="224" customFormat="1" ht="15.95" customHeight="1" spans="1:57">
      <c r="A109" s="242" t="s">
        <v>743</v>
      </c>
      <c r="B109" s="238">
        <f t="shared" si="16"/>
        <v>0</v>
      </c>
      <c r="C109" s="239">
        <f>SUM('[6]表六 (1)'!B110)</f>
        <v>0</v>
      </c>
      <c r="D109" s="239">
        <f t="shared" si="19"/>
        <v>0</v>
      </c>
      <c r="E109" s="246"/>
      <c r="F109" s="246"/>
      <c r="G109" s="246"/>
      <c r="H109" s="246"/>
      <c r="I109" s="246"/>
      <c r="J109" s="246"/>
      <c r="K109" s="239">
        <f t="shared" si="17"/>
        <v>0</v>
      </c>
      <c r="L109" s="246"/>
      <c r="M109" s="246"/>
      <c r="N109" s="246"/>
      <c r="O109" s="246"/>
      <c r="P109" s="246"/>
      <c r="Q109" s="246"/>
      <c r="R109" s="246"/>
      <c r="S109" s="246"/>
      <c r="T109" s="246"/>
      <c r="U109" s="246"/>
      <c r="V109" s="246"/>
      <c r="W109" s="246"/>
      <c r="X109" s="246"/>
      <c r="Y109" s="246"/>
      <c r="Z109" s="246"/>
      <c r="AA109" s="246"/>
      <c r="AB109" s="246"/>
      <c r="AC109" s="246"/>
      <c r="AD109" s="246"/>
      <c r="AE109" s="246"/>
      <c r="AF109" s="246"/>
      <c r="AG109" s="246"/>
      <c r="AH109" s="246"/>
      <c r="AI109" s="246"/>
      <c r="AJ109" s="246"/>
      <c r="AK109" s="246"/>
      <c r="AL109" s="246"/>
      <c r="AM109" s="246"/>
      <c r="AN109" s="246"/>
      <c r="AO109" s="246"/>
      <c r="AP109" s="246"/>
      <c r="AQ109" s="246"/>
      <c r="AR109" s="246"/>
      <c r="AS109" s="246"/>
      <c r="AT109" s="246"/>
      <c r="AU109" s="246"/>
      <c r="AV109" s="246"/>
      <c r="AW109" s="246"/>
      <c r="AX109" s="246"/>
      <c r="AY109" s="246"/>
      <c r="AZ109" s="246"/>
      <c r="BA109" s="246"/>
      <c r="BB109" s="239">
        <f t="shared" si="18"/>
        <v>0</v>
      </c>
      <c r="BC109" s="246"/>
      <c r="BD109" s="246"/>
      <c r="BE109" s="246"/>
    </row>
    <row r="110" s="224" customFormat="1" ht="15.95" customHeight="1" spans="1:57">
      <c r="A110" s="242" t="s">
        <v>744</v>
      </c>
      <c r="B110" s="238">
        <f t="shared" si="16"/>
        <v>0</v>
      </c>
      <c r="C110" s="239">
        <f>SUM('[6]表六 (1)'!B111)</f>
        <v>0</v>
      </c>
      <c r="D110" s="239">
        <f t="shared" si="19"/>
        <v>0</v>
      </c>
      <c r="E110" s="243">
        <f t="shared" ref="E110:BE110" si="26">SUM(E111:E112)</f>
        <v>0</v>
      </c>
      <c r="F110" s="243">
        <f t="shared" si="26"/>
        <v>0</v>
      </c>
      <c r="G110" s="243">
        <f t="shared" si="26"/>
        <v>0</v>
      </c>
      <c r="H110" s="243">
        <f t="shared" si="26"/>
        <v>0</v>
      </c>
      <c r="I110" s="243">
        <f t="shared" si="26"/>
        <v>0</v>
      </c>
      <c r="J110" s="243">
        <f t="shared" si="26"/>
        <v>0</v>
      </c>
      <c r="K110" s="239">
        <f t="shared" si="17"/>
        <v>0</v>
      </c>
      <c r="L110" s="243">
        <f t="shared" si="26"/>
        <v>0</v>
      </c>
      <c r="M110" s="243">
        <f t="shared" si="26"/>
        <v>0</v>
      </c>
      <c r="N110" s="243">
        <f t="shared" si="26"/>
        <v>0</v>
      </c>
      <c r="O110" s="243">
        <f t="shared" si="26"/>
        <v>0</v>
      </c>
      <c r="P110" s="243">
        <f t="shared" si="26"/>
        <v>0</v>
      </c>
      <c r="Q110" s="243">
        <f t="shared" si="26"/>
        <v>0</v>
      </c>
      <c r="R110" s="243">
        <f t="shared" si="26"/>
        <v>0</v>
      </c>
      <c r="S110" s="243">
        <f t="shared" si="26"/>
        <v>0</v>
      </c>
      <c r="T110" s="243">
        <f t="shared" si="26"/>
        <v>0</v>
      </c>
      <c r="U110" s="243">
        <f t="shared" si="26"/>
        <v>0</v>
      </c>
      <c r="V110" s="243">
        <f t="shared" si="26"/>
        <v>0</v>
      </c>
      <c r="W110" s="243">
        <f t="shared" si="26"/>
        <v>0</v>
      </c>
      <c r="X110" s="243">
        <f t="shared" si="26"/>
        <v>0</v>
      </c>
      <c r="Y110" s="243">
        <f t="shared" si="26"/>
        <v>0</v>
      </c>
      <c r="Z110" s="243">
        <f t="shared" si="26"/>
        <v>0</v>
      </c>
      <c r="AA110" s="243">
        <f t="shared" si="26"/>
        <v>0</v>
      </c>
      <c r="AB110" s="243">
        <f t="shared" si="26"/>
        <v>0</v>
      </c>
      <c r="AC110" s="243">
        <f t="shared" si="26"/>
        <v>0</v>
      </c>
      <c r="AD110" s="243">
        <f t="shared" si="26"/>
        <v>0</v>
      </c>
      <c r="AE110" s="243">
        <f t="shared" si="26"/>
        <v>0</v>
      </c>
      <c r="AF110" s="243">
        <f t="shared" si="26"/>
        <v>0</v>
      </c>
      <c r="AG110" s="243">
        <f t="shared" si="26"/>
        <v>0</v>
      </c>
      <c r="AH110" s="243">
        <f t="shared" si="26"/>
        <v>0</v>
      </c>
      <c r="AI110" s="243">
        <f t="shared" si="26"/>
        <v>0</v>
      </c>
      <c r="AJ110" s="243">
        <f t="shared" si="26"/>
        <v>0</v>
      </c>
      <c r="AK110" s="243">
        <f t="shared" si="26"/>
        <v>0</v>
      </c>
      <c r="AL110" s="243">
        <f t="shared" si="26"/>
        <v>0</v>
      </c>
      <c r="AM110" s="243">
        <f t="shared" si="26"/>
        <v>0</v>
      </c>
      <c r="AN110" s="243">
        <f t="shared" si="26"/>
        <v>0</v>
      </c>
      <c r="AO110" s="243">
        <f t="shared" si="26"/>
        <v>0</v>
      </c>
      <c r="AP110" s="243">
        <f t="shared" si="26"/>
        <v>0</v>
      </c>
      <c r="AQ110" s="243">
        <f t="shared" si="26"/>
        <v>0</v>
      </c>
      <c r="AR110" s="243">
        <f t="shared" si="26"/>
        <v>0</v>
      </c>
      <c r="AS110" s="243">
        <f t="shared" si="26"/>
        <v>0</v>
      </c>
      <c r="AT110" s="243">
        <f t="shared" si="26"/>
        <v>0</v>
      </c>
      <c r="AU110" s="243">
        <f t="shared" si="26"/>
        <v>0</v>
      </c>
      <c r="AV110" s="243">
        <f t="shared" si="26"/>
        <v>0</v>
      </c>
      <c r="AW110" s="243">
        <f t="shared" si="26"/>
        <v>0</v>
      </c>
      <c r="AX110" s="243">
        <f t="shared" si="26"/>
        <v>0</v>
      </c>
      <c r="AY110" s="243">
        <f t="shared" si="26"/>
        <v>0</v>
      </c>
      <c r="AZ110" s="243">
        <f t="shared" si="26"/>
        <v>0</v>
      </c>
      <c r="BA110" s="243">
        <f t="shared" si="26"/>
        <v>0</v>
      </c>
      <c r="BB110" s="239">
        <f t="shared" si="18"/>
        <v>0</v>
      </c>
      <c r="BC110" s="243">
        <f t="shared" si="26"/>
        <v>0</v>
      </c>
      <c r="BD110" s="243">
        <f t="shared" si="26"/>
        <v>0</v>
      </c>
      <c r="BE110" s="243">
        <f t="shared" si="26"/>
        <v>0</v>
      </c>
    </row>
    <row r="111" s="224" customFormat="1" ht="15.95" customHeight="1" spans="1:57">
      <c r="A111" s="242" t="s">
        <v>745</v>
      </c>
      <c r="B111" s="238">
        <f t="shared" si="16"/>
        <v>0</v>
      </c>
      <c r="C111" s="239">
        <f>SUM('[6]表六 (1)'!B112)</f>
        <v>0</v>
      </c>
      <c r="D111" s="239">
        <f t="shared" si="19"/>
        <v>0</v>
      </c>
      <c r="E111" s="246"/>
      <c r="F111" s="246"/>
      <c r="G111" s="246"/>
      <c r="H111" s="246"/>
      <c r="I111" s="246"/>
      <c r="J111" s="246"/>
      <c r="K111" s="239">
        <f t="shared" si="17"/>
        <v>0</v>
      </c>
      <c r="L111" s="246"/>
      <c r="M111" s="246"/>
      <c r="N111" s="246"/>
      <c r="O111" s="246"/>
      <c r="P111" s="246"/>
      <c r="Q111" s="246"/>
      <c r="R111" s="246"/>
      <c r="S111" s="246"/>
      <c r="T111" s="246"/>
      <c r="U111" s="246"/>
      <c r="V111" s="246"/>
      <c r="W111" s="246"/>
      <c r="X111" s="246"/>
      <c r="Y111" s="246"/>
      <c r="Z111" s="246"/>
      <c r="AA111" s="246"/>
      <c r="AB111" s="246"/>
      <c r="AC111" s="246"/>
      <c r="AD111" s="246"/>
      <c r="AE111" s="246"/>
      <c r="AF111" s="246"/>
      <c r="AG111" s="246"/>
      <c r="AH111" s="246"/>
      <c r="AI111" s="246"/>
      <c r="AJ111" s="246"/>
      <c r="AK111" s="246"/>
      <c r="AL111" s="246"/>
      <c r="AM111" s="246"/>
      <c r="AN111" s="246"/>
      <c r="AO111" s="246"/>
      <c r="AP111" s="246"/>
      <c r="AQ111" s="246"/>
      <c r="AR111" s="246"/>
      <c r="AS111" s="246"/>
      <c r="AT111" s="246"/>
      <c r="AU111" s="246"/>
      <c r="AV111" s="246"/>
      <c r="AW111" s="246"/>
      <c r="AX111" s="246"/>
      <c r="AY111" s="246"/>
      <c r="AZ111" s="246"/>
      <c r="BA111" s="246"/>
      <c r="BB111" s="239">
        <f t="shared" si="18"/>
        <v>0</v>
      </c>
      <c r="BC111" s="246"/>
      <c r="BD111" s="246"/>
      <c r="BE111" s="246"/>
    </row>
    <row r="112" s="224" customFormat="1" ht="15.95" customHeight="1" spans="1:57">
      <c r="A112" s="242" t="s">
        <v>746</v>
      </c>
      <c r="B112" s="238">
        <f t="shared" si="16"/>
        <v>0</v>
      </c>
      <c r="C112" s="239">
        <f>SUM('[6]表六 (1)'!B113)</f>
        <v>0</v>
      </c>
      <c r="D112" s="239">
        <f t="shared" si="19"/>
        <v>0</v>
      </c>
      <c r="E112" s="243">
        <f t="shared" ref="E112:BE112" si="27">SUM(E113:E118)</f>
        <v>0</v>
      </c>
      <c r="F112" s="243">
        <f t="shared" si="27"/>
        <v>0</v>
      </c>
      <c r="G112" s="243">
        <f t="shared" si="27"/>
        <v>0</v>
      </c>
      <c r="H112" s="243">
        <f t="shared" si="27"/>
        <v>0</v>
      </c>
      <c r="I112" s="243">
        <f t="shared" si="27"/>
        <v>0</v>
      </c>
      <c r="J112" s="243">
        <f t="shared" si="27"/>
        <v>0</v>
      </c>
      <c r="K112" s="239">
        <f t="shared" si="17"/>
        <v>0</v>
      </c>
      <c r="L112" s="243">
        <f t="shared" si="27"/>
        <v>0</v>
      </c>
      <c r="M112" s="243">
        <f t="shared" si="27"/>
        <v>0</v>
      </c>
      <c r="N112" s="243">
        <f t="shared" si="27"/>
        <v>0</v>
      </c>
      <c r="O112" s="243">
        <f t="shared" si="27"/>
        <v>0</v>
      </c>
      <c r="P112" s="243">
        <f t="shared" si="27"/>
        <v>0</v>
      </c>
      <c r="Q112" s="243">
        <f t="shared" si="27"/>
        <v>0</v>
      </c>
      <c r="R112" s="243">
        <f t="shared" si="27"/>
        <v>0</v>
      </c>
      <c r="S112" s="243">
        <f t="shared" si="27"/>
        <v>0</v>
      </c>
      <c r="T112" s="243">
        <f t="shared" si="27"/>
        <v>0</v>
      </c>
      <c r="U112" s="243">
        <f t="shared" si="27"/>
        <v>0</v>
      </c>
      <c r="V112" s="243">
        <f t="shared" si="27"/>
        <v>0</v>
      </c>
      <c r="W112" s="243">
        <f t="shared" si="27"/>
        <v>0</v>
      </c>
      <c r="X112" s="243">
        <f t="shared" si="27"/>
        <v>0</v>
      </c>
      <c r="Y112" s="243">
        <f t="shared" si="27"/>
        <v>0</v>
      </c>
      <c r="Z112" s="243">
        <f t="shared" si="27"/>
        <v>0</v>
      </c>
      <c r="AA112" s="243">
        <f t="shared" si="27"/>
        <v>0</v>
      </c>
      <c r="AB112" s="243">
        <f t="shared" si="27"/>
        <v>0</v>
      </c>
      <c r="AC112" s="243">
        <f t="shared" si="27"/>
        <v>0</v>
      </c>
      <c r="AD112" s="243">
        <f t="shared" si="27"/>
        <v>0</v>
      </c>
      <c r="AE112" s="243">
        <f t="shared" si="27"/>
        <v>0</v>
      </c>
      <c r="AF112" s="243">
        <f t="shared" si="27"/>
        <v>0</v>
      </c>
      <c r="AG112" s="243">
        <f t="shared" si="27"/>
        <v>0</v>
      </c>
      <c r="AH112" s="243">
        <f t="shared" si="27"/>
        <v>0</v>
      </c>
      <c r="AI112" s="243">
        <f t="shared" si="27"/>
        <v>0</v>
      </c>
      <c r="AJ112" s="243">
        <f t="shared" si="27"/>
        <v>0</v>
      </c>
      <c r="AK112" s="243">
        <f t="shared" si="27"/>
        <v>0</v>
      </c>
      <c r="AL112" s="243">
        <f t="shared" si="27"/>
        <v>0</v>
      </c>
      <c r="AM112" s="243">
        <f t="shared" si="27"/>
        <v>0</v>
      </c>
      <c r="AN112" s="243">
        <f t="shared" si="27"/>
        <v>0</v>
      </c>
      <c r="AO112" s="243">
        <f t="shared" si="27"/>
        <v>0</v>
      </c>
      <c r="AP112" s="243">
        <f t="shared" si="27"/>
        <v>0</v>
      </c>
      <c r="AQ112" s="243">
        <f t="shared" si="27"/>
        <v>0</v>
      </c>
      <c r="AR112" s="243">
        <f t="shared" si="27"/>
        <v>0</v>
      </c>
      <c r="AS112" s="243">
        <f t="shared" si="27"/>
        <v>0</v>
      </c>
      <c r="AT112" s="243">
        <f t="shared" si="27"/>
        <v>0</v>
      </c>
      <c r="AU112" s="243">
        <f t="shared" si="27"/>
        <v>0</v>
      </c>
      <c r="AV112" s="243">
        <f t="shared" si="27"/>
        <v>0</v>
      </c>
      <c r="AW112" s="243">
        <f t="shared" si="27"/>
        <v>0</v>
      </c>
      <c r="AX112" s="243">
        <f t="shared" si="27"/>
        <v>0</v>
      </c>
      <c r="AY112" s="243">
        <f t="shared" si="27"/>
        <v>0</v>
      </c>
      <c r="AZ112" s="243">
        <f t="shared" si="27"/>
        <v>0</v>
      </c>
      <c r="BA112" s="243">
        <f t="shared" si="27"/>
        <v>0</v>
      </c>
      <c r="BB112" s="239">
        <f t="shared" si="18"/>
        <v>0</v>
      </c>
      <c r="BC112" s="243">
        <f t="shared" si="27"/>
        <v>0</v>
      </c>
      <c r="BD112" s="243">
        <f t="shared" si="27"/>
        <v>0</v>
      </c>
      <c r="BE112" s="243">
        <f t="shared" si="27"/>
        <v>0</v>
      </c>
    </row>
    <row r="113" s="224" customFormat="1" ht="15.95" customHeight="1" spans="1:57">
      <c r="A113" s="242" t="s">
        <v>747</v>
      </c>
      <c r="B113" s="238">
        <f t="shared" si="16"/>
        <v>0</v>
      </c>
      <c r="C113" s="239">
        <f>SUM('[6]表六 (1)'!B114)</f>
        <v>0</v>
      </c>
      <c r="D113" s="239">
        <f t="shared" si="19"/>
        <v>0</v>
      </c>
      <c r="E113" s="246"/>
      <c r="F113" s="246"/>
      <c r="G113" s="246"/>
      <c r="H113" s="246"/>
      <c r="I113" s="246"/>
      <c r="J113" s="246"/>
      <c r="K113" s="239">
        <f t="shared" si="17"/>
        <v>0</v>
      </c>
      <c r="L113" s="246"/>
      <c r="M113" s="246"/>
      <c r="N113" s="246"/>
      <c r="O113" s="246"/>
      <c r="P113" s="246"/>
      <c r="Q113" s="246"/>
      <c r="R113" s="246"/>
      <c r="S113" s="246"/>
      <c r="T113" s="246"/>
      <c r="U113" s="246"/>
      <c r="V113" s="246"/>
      <c r="W113" s="246"/>
      <c r="X113" s="246"/>
      <c r="Y113" s="246"/>
      <c r="Z113" s="246"/>
      <c r="AA113" s="246"/>
      <c r="AB113" s="246"/>
      <c r="AC113" s="246"/>
      <c r="AD113" s="246"/>
      <c r="AE113" s="246"/>
      <c r="AF113" s="246"/>
      <c r="AG113" s="246"/>
      <c r="AH113" s="246"/>
      <c r="AI113" s="246"/>
      <c r="AJ113" s="246"/>
      <c r="AK113" s="246"/>
      <c r="AL113" s="246"/>
      <c r="AM113" s="246"/>
      <c r="AN113" s="246"/>
      <c r="AO113" s="246"/>
      <c r="AP113" s="246"/>
      <c r="AQ113" s="246"/>
      <c r="AR113" s="246"/>
      <c r="AS113" s="246"/>
      <c r="AT113" s="246"/>
      <c r="AU113" s="246"/>
      <c r="AV113" s="246"/>
      <c r="AW113" s="246"/>
      <c r="AX113" s="246"/>
      <c r="AY113" s="246"/>
      <c r="AZ113" s="246"/>
      <c r="BA113" s="246"/>
      <c r="BB113" s="239">
        <f t="shared" si="18"/>
        <v>0</v>
      </c>
      <c r="BC113" s="246"/>
      <c r="BD113" s="246"/>
      <c r="BE113" s="246"/>
    </row>
    <row r="114" s="224" customFormat="1" ht="15.95" customHeight="1" spans="1:57">
      <c r="A114" s="242" t="s">
        <v>748</v>
      </c>
      <c r="B114" s="238">
        <f t="shared" si="16"/>
        <v>0</v>
      </c>
      <c r="C114" s="239">
        <f>SUM('[6]表六 (1)'!B115)</f>
        <v>0</v>
      </c>
      <c r="D114" s="239">
        <f t="shared" si="19"/>
        <v>0</v>
      </c>
      <c r="E114" s="246"/>
      <c r="F114" s="246"/>
      <c r="G114" s="246"/>
      <c r="H114" s="246"/>
      <c r="I114" s="246"/>
      <c r="J114" s="246"/>
      <c r="K114" s="239">
        <f t="shared" si="17"/>
        <v>0</v>
      </c>
      <c r="L114" s="246"/>
      <c r="M114" s="246"/>
      <c r="N114" s="246"/>
      <c r="O114" s="246"/>
      <c r="P114" s="246"/>
      <c r="Q114" s="246"/>
      <c r="R114" s="246"/>
      <c r="S114" s="246"/>
      <c r="T114" s="246"/>
      <c r="U114" s="246"/>
      <c r="V114" s="246"/>
      <c r="W114" s="246"/>
      <c r="X114" s="246"/>
      <c r="Y114" s="246"/>
      <c r="Z114" s="246"/>
      <c r="AA114" s="246"/>
      <c r="AB114" s="246"/>
      <c r="AC114" s="246"/>
      <c r="AD114" s="246"/>
      <c r="AE114" s="246"/>
      <c r="AF114" s="246"/>
      <c r="AG114" s="246"/>
      <c r="AH114" s="246"/>
      <c r="AI114" s="246"/>
      <c r="AJ114" s="246"/>
      <c r="AK114" s="246"/>
      <c r="AL114" s="246"/>
      <c r="AM114" s="246"/>
      <c r="AN114" s="246"/>
      <c r="AO114" s="246"/>
      <c r="AP114" s="246"/>
      <c r="AQ114" s="246"/>
      <c r="AR114" s="246"/>
      <c r="AS114" s="246"/>
      <c r="AT114" s="246"/>
      <c r="AU114" s="246"/>
      <c r="AV114" s="246"/>
      <c r="AW114" s="246"/>
      <c r="AX114" s="246"/>
      <c r="AY114" s="246"/>
      <c r="AZ114" s="246"/>
      <c r="BA114" s="246"/>
      <c r="BB114" s="239">
        <f t="shared" si="18"/>
        <v>0</v>
      </c>
      <c r="BC114" s="246"/>
      <c r="BD114" s="246"/>
      <c r="BE114" s="246"/>
    </row>
    <row r="115" s="224" customFormat="1" ht="15.95" customHeight="1" spans="1:57">
      <c r="A115" s="242" t="s">
        <v>749</v>
      </c>
      <c r="B115" s="238">
        <f t="shared" si="16"/>
        <v>0</v>
      </c>
      <c r="C115" s="239">
        <f>SUM('[6]表六 (1)'!B116)</f>
        <v>0</v>
      </c>
      <c r="D115" s="239">
        <f t="shared" si="19"/>
        <v>0</v>
      </c>
      <c r="E115" s="246"/>
      <c r="F115" s="246"/>
      <c r="G115" s="246"/>
      <c r="H115" s="246"/>
      <c r="I115" s="246"/>
      <c r="J115" s="246"/>
      <c r="K115" s="239">
        <f t="shared" si="17"/>
        <v>0</v>
      </c>
      <c r="L115" s="246"/>
      <c r="M115" s="246"/>
      <c r="N115" s="246"/>
      <c r="O115" s="246"/>
      <c r="P115" s="246"/>
      <c r="Q115" s="246"/>
      <c r="R115" s="246"/>
      <c r="S115" s="246"/>
      <c r="T115" s="246"/>
      <c r="U115" s="246"/>
      <c r="V115" s="246"/>
      <c r="W115" s="246"/>
      <c r="X115" s="246"/>
      <c r="Y115" s="246"/>
      <c r="Z115" s="246"/>
      <c r="AA115" s="246"/>
      <c r="AB115" s="246"/>
      <c r="AC115" s="246"/>
      <c r="AD115" s="246"/>
      <c r="AE115" s="246"/>
      <c r="AF115" s="246"/>
      <c r="AG115" s="246"/>
      <c r="AH115" s="246"/>
      <c r="AI115" s="246"/>
      <c r="AJ115" s="246"/>
      <c r="AK115" s="246"/>
      <c r="AL115" s="246"/>
      <c r="AM115" s="246"/>
      <c r="AN115" s="246"/>
      <c r="AO115" s="246"/>
      <c r="AP115" s="246"/>
      <c r="AQ115" s="246"/>
      <c r="AR115" s="246"/>
      <c r="AS115" s="246"/>
      <c r="AT115" s="246"/>
      <c r="AU115" s="246"/>
      <c r="AV115" s="246"/>
      <c r="AW115" s="246"/>
      <c r="AX115" s="246"/>
      <c r="AY115" s="246"/>
      <c r="AZ115" s="246"/>
      <c r="BA115" s="246"/>
      <c r="BB115" s="239">
        <f t="shared" si="18"/>
        <v>0</v>
      </c>
      <c r="BC115" s="246"/>
      <c r="BD115" s="246"/>
      <c r="BE115" s="246"/>
    </row>
    <row r="116" s="224" customFormat="1" ht="15.95" customHeight="1" spans="1:57">
      <c r="A116" s="242" t="s">
        <v>750</v>
      </c>
      <c r="B116" s="238">
        <f t="shared" si="16"/>
        <v>0</v>
      </c>
      <c r="C116" s="239">
        <f>SUM('[6]表六 (1)'!B117)</f>
        <v>0</v>
      </c>
      <c r="D116" s="239">
        <f t="shared" si="19"/>
        <v>0</v>
      </c>
      <c r="E116" s="246"/>
      <c r="F116" s="246"/>
      <c r="G116" s="246"/>
      <c r="H116" s="246"/>
      <c r="I116" s="246"/>
      <c r="J116" s="246"/>
      <c r="K116" s="239">
        <f t="shared" si="17"/>
        <v>0</v>
      </c>
      <c r="L116" s="246"/>
      <c r="M116" s="246"/>
      <c r="N116" s="246"/>
      <c r="O116" s="246"/>
      <c r="P116" s="246"/>
      <c r="Q116" s="246"/>
      <c r="R116" s="246"/>
      <c r="S116" s="246"/>
      <c r="T116" s="246"/>
      <c r="U116" s="246"/>
      <c r="V116" s="246"/>
      <c r="W116" s="246"/>
      <c r="X116" s="246"/>
      <c r="Y116" s="246"/>
      <c r="Z116" s="246"/>
      <c r="AA116" s="246"/>
      <c r="AB116" s="246"/>
      <c r="AC116" s="246"/>
      <c r="AD116" s="246"/>
      <c r="AE116" s="246"/>
      <c r="AF116" s="246"/>
      <c r="AG116" s="246"/>
      <c r="AH116" s="246"/>
      <c r="AI116" s="246"/>
      <c r="AJ116" s="246"/>
      <c r="AK116" s="246"/>
      <c r="AL116" s="246"/>
      <c r="AM116" s="246"/>
      <c r="AN116" s="246"/>
      <c r="AO116" s="246"/>
      <c r="AP116" s="246"/>
      <c r="AQ116" s="246"/>
      <c r="AR116" s="246"/>
      <c r="AS116" s="246"/>
      <c r="AT116" s="246"/>
      <c r="AU116" s="246"/>
      <c r="AV116" s="246"/>
      <c r="AW116" s="246"/>
      <c r="AX116" s="246"/>
      <c r="AY116" s="246"/>
      <c r="AZ116" s="246"/>
      <c r="BA116" s="246"/>
      <c r="BB116" s="239">
        <f t="shared" si="18"/>
        <v>0</v>
      </c>
      <c r="BC116" s="246"/>
      <c r="BD116" s="246"/>
      <c r="BE116" s="246"/>
    </row>
    <row r="117" s="224" customFormat="1" ht="15.95" customHeight="1" spans="1:57">
      <c r="A117" s="242" t="s">
        <v>751</v>
      </c>
      <c r="B117" s="238">
        <f t="shared" si="16"/>
        <v>0</v>
      </c>
      <c r="C117" s="239">
        <f>SUM('[6]表六 (1)'!B118)</f>
        <v>0</v>
      </c>
      <c r="D117" s="239">
        <f t="shared" si="19"/>
        <v>0</v>
      </c>
      <c r="E117" s="246"/>
      <c r="F117" s="246"/>
      <c r="G117" s="246"/>
      <c r="H117" s="246"/>
      <c r="I117" s="246"/>
      <c r="J117" s="246"/>
      <c r="K117" s="239">
        <f t="shared" si="17"/>
        <v>0</v>
      </c>
      <c r="L117" s="246"/>
      <c r="M117" s="246"/>
      <c r="N117" s="246"/>
      <c r="O117" s="246"/>
      <c r="P117" s="246"/>
      <c r="Q117" s="246"/>
      <c r="R117" s="246"/>
      <c r="S117" s="246"/>
      <c r="T117" s="246"/>
      <c r="U117" s="246"/>
      <c r="V117" s="246"/>
      <c r="W117" s="246"/>
      <c r="X117" s="246"/>
      <c r="Y117" s="246"/>
      <c r="Z117" s="246"/>
      <c r="AA117" s="246"/>
      <c r="AB117" s="246"/>
      <c r="AC117" s="246"/>
      <c r="AD117" s="246"/>
      <c r="AE117" s="246"/>
      <c r="AF117" s="246"/>
      <c r="AG117" s="246"/>
      <c r="AH117" s="246"/>
      <c r="AI117" s="246"/>
      <c r="AJ117" s="246"/>
      <c r="AK117" s="246"/>
      <c r="AL117" s="246"/>
      <c r="AM117" s="246"/>
      <c r="AN117" s="246"/>
      <c r="AO117" s="246"/>
      <c r="AP117" s="246"/>
      <c r="AQ117" s="246"/>
      <c r="AR117" s="246"/>
      <c r="AS117" s="246"/>
      <c r="AT117" s="246"/>
      <c r="AU117" s="246"/>
      <c r="AV117" s="246"/>
      <c r="AW117" s="246"/>
      <c r="AX117" s="246"/>
      <c r="AY117" s="246"/>
      <c r="AZ117" s="246"/>
      <c r="BA117" s="246"/>
      <c r="BB117" s="239">
        <f t="shared" si="18"/>
        <v>0</v>
      </c>
      <c r="BC117" s="246"/>
      <c r="BD117" s="246"/>
      <c r="BE117" s="246"/>
    </row>
    <row r="118" s="224" customFormat="1" ht="15.95" customHeight="1" spans="1:57">
      <c r="A118" s="242" t="s">
        <v>752</v>
      </c>
      <c r="B118" s="238">
        <f t="shared" si="16"/>
        <v>0</v>
      </c>
      <c r="C118" s="239">
        <f>SUM('[6]表六 (1)'!B119)</f>
        <v>0</v>
      </c>
      <c r="D118" s="239">
        <f t="shared" si="19"/>
        <v>0</v>
      </c>
      <c r="E118" s="246"/>
      <c r="F118" s="246"/>
      <c r="G118" s="246"/>
      <c r="H118" s="246"/>
      <c r="I118" s="246"/>
      <c r="J118" s="246"/>
      <c r="K118" s="239">
        <f t="shared" si="17"/>
        <v>0</v>
      </c>
      <c r="L118" s="246"/>
      <c r="M118" s="246"/>
      <c r="N118" s="246"/>
      <c r="O118" s="246"/>
      <c r="P118" s="246"/>
      <c r="Q118" s="246"/>
      <c r="R118" s="246"/>
      <c r="S118" s="246"/>
      <c r="T118" s="246"/>
      <c r="U118" s="246"/>
      <c r="V118" s="246"/>
      <c r="W118" s="246"/>
      <c r="X118" s="246"/>
      <c r="Y118" s="246"/>
      <c r="Z118" s="246"/>
      <c r="AA118" s="246"/>
      <c r="AB118" s="246"/>
      <c r="AC118" s="246"/>
      <c r="AD118" s="246"/>
      <c r="AE118" s="246"/>
      <c r="AF118" s="246"/>
      <c r="AG118" s="246"/>
      <c r="AH118" s="246"/>
      <c r="AI118" s="246"/>
      <c r="AJ118" s="246"/>
      <c r="AK118" s="246"/>
      <c r="AL118" s="246"/>
      <c r="AM118" s="246"/>
      <c r="AN118" s="246"/>
      <c r="AO118" s="246"/>
      <c r="AP118" s="246"/>
      <c r="AQ118" s="246"/>
      <c r="AR118" s="246"/>
      <c r="AS118" s="246"/>
      <c r="AT118" s="246"/>
      <c r="AU118" s="246"/>
      <c r="AV118" s="246"/>
      <c r="AW118" s="246"/>
      <c r="AX118" s="246"/>
      <c r="AY118" s="246"/>
      <c r="AZ118" s="246"/>
      <c r="BA118" s="246"/>
      <c r="BB118" s="239">
        <f t="shared" si="18"/>
        <v>0</v>
      </c>
      <c r="BC118" s="246"/>
      <c r="BD118" s="246"/>
      <c r="BE118" s="246"/>
    </row>
    <row r="119" s="224" customFormat="1" ht="15.95" customHeight="1" spans="1:57">
      <c r="A119" s="242" t="s">
        <v>753</v>
      </c>
      <c r="B119" s="238">
        <f t="shared" si="16"/>
        <v>0</v>
      </c>
      <c r="C119" s="239">
        <f>SUM('[6]表六 (1)'!B120)</f>
        <v>0</v>
      </c>
      <c r="D119" s="239">
        <f t="shared" si="19"/>
        <v>0</v>
      </c>
      <c r="E119" s="243">
        <f t="shared" ref="E119:BE119" si="28">SUM(E120:E121)</f>
        <v>0</v>
      </c>
      <c r="F119" s="243">
        <f t="shared" si="28"/>
        <v>0</v>
      </c>
      <c r="G119" s="243">
        <f t="shared" si="28"/>
        <v>0</v>
      </c>
      <c r="H119" s="243">
        <f t="shared" si="28"/>
        <v>0</v>
      </c>
      <c r="I119" s="243">
        <f t="shared" si="28"/>
        <v>0</v>
      </c>
      <c r="J119" s="243">
        <f t="shared" si="28"/>
        <v>0</v>
      </c>
      <c r="K119" s="239">
        <f t="shared" si="17"/>
        <v>0</v>
      </c>
      <c r="L119" s="243">
        <f t="shared" si="28"/>
        <v>0</v>
      </c>
      <c r="M119" s="243">
        <f t="shared" si="28"/>
        <v>0</v>
      </c>
      <c r="N119" s="243">
        <f t="shared" si="28"/>
        <v>0</v>
      </c>
      <c r="O119" s="243">
        <f t="shared" si="28"/>
        <v>0</v>
      </c>
      <c r="P119" s="243">
        <f t="shared" si="28"/>
        <v>0</v>
      </c>
      <c r="Q119" s="243">
        <f t="shared" si="28"/>
        <v>0</v>
      </c>
      <c r="R119" s="243">
        <f t="shared" si="28"/>
        <v>0</v>
      </c>
      <c r="S119" s="243">
        <f t="shared" si="28"/>
        <v>0</v>
      </c>
      <c r="T119" s="243">
        <f t="shared" si="28"/>
        <v>0</v>
      </c>
      <c r="U119" s="243">
        <f t="shared" si="28"/>
        <v>0</v>
      </c>
      <c r="V119" s="243">
        <f t="shared" si="28"/>
        <v>0</v>
      </c>
      <c r="W119" s="243">
        <f t="shared" si="28"/>
        <v>0</v>
      </c>
      <c r="X119" s="243">
        <f t="shared" si="28"/>
        <v>0</v>
      </c>
      <c r="Y119" s="243">
        <f t="shared" si="28"/>
        <v>0</v>
      </c>
      <c r="Z119" s="243">
        <f t="shared" si="28"/>
        <v>0</v>
      </c>
      <c r="AA119" s="243">
        <f t="shared" si="28"/>
        <v>0</v>
      </c>
      <c r="AB119" s="243">
        <f t="shared" si="28"/>
        <v>0</v>
      </c>
      <c r="AC119" s="243">
        <f t="shared" si="28"/>
        <v>0</v>
      </c>
      <c r="AD119" s="243">
        <f t="shared" si="28"/>
        <v>0</v>
      </c>
      <c r="AE119" s="243">
        <f t="shared" si="28"/>
        <v>0</v>
      </c>
      <c r="AF119" s="243">
        <f t="shared" si="28"/>
        <v>0</v>
      </c>
      <c r="AG119" s="243">
        <f t="shared" si="28"/>
        <v>0</v>
      </c>
      <c r="AH119" s="243">
        <f t="shared" si="28"/>
        <v>0</v>
      </c>
      <c r="AI119" s="243">
        <f t="shared" si="28"/>
        <v>0</v>
      </c>
      <c r="AJ119" s="243">
        <f t="shared" si="28"/>
        <v>0</v>
      </c>
      <c r="AK119" s="243">
        <f t="shared" si="28"/>
        <v>0</v>
      </c>
      <c r="AL119" s="243">
        <f t="shared" si="28"/>
        <v>0</v>
      </c>
      <c r="AM119" s="243">
        <f t="shared" si="28"/>
        <v>0</v>
      </c>
      <c r="AN119" s="243">
        <f t="shared" si="28"/>
        <v>0</v>
      </c>
      <c r="AO119" s="243">
        <f t="shared" si="28"/>
        <v>0</v>
      </c>
      <c r="AP119" s="243">
        <f t="shared" si="28"/>
        <v>0</v>
      </c>
      <c r="AQ119" s="243">
        <f t="shared" si="28"/>
        <v>0</v>
      </c>
      <c r="AR119" s="243">
        <f t="shared" si="28"/>
        <v>0</v>
      </c>
      <c r="AS119" s="243">
        <f t="shared" si="28"/>
        <v>0</v>
      </c>
      <c r="AT119" s="243">
        <f t="shared" si="28"/>
        <v>0</v>
      </c>
      <c r="AU119" s="243">
        <f t="shared" si="28"/>
        <v>0</v>
      </c>
      <c r="AV119" s="243">
        <f t="shared" si="28"/>
        <v>0</v>
      </c>
      <c r="AW119" s="243">
        <f t="shared" si="28"/>
        <v>0</v>
      </c>
      <c r="AX119" s="243">
        <f t="shared" si="28"/>
        <v>0</v>
      </c>
      <c r="AY119" s="243">
        <f t="shared" si="28"/>
        <v>0</v>
      </c>
      <c r="AZ119" s="243">
        <f t="shared" si="28"/>
        <v>0</v>
      </c>
      <c r="BA119" s="243">
        <f t="shared" si="28"/>
        <v>0</v>
      </c>
      <c r="BB119" s="239">
        <f t="shared" si="18"/>
        <v>0</v>
      </c>
      <c r="BC119" s="243">
        <f t="shared" si="28"/>
        <v>0</v>
      </c>
      <c r="BD119" s="243">
        <f t="shared" si="28"/>
        <v>0</v>
      </c>
      <c r="BE119" s="243">
        <f t="shared" si="28"/>
        <v>0</v>
      </c>
    </row>
    <row r="120" s="224" customFormat="1" ht="15.95" customHeight="1" spans="1:57">
      <c r="A120" s="242" t="s">
        <v>754</v>
      </c>
      <c r="B120" s="238">
        <f t="shared" si="16"/>
        <v>0</v>
      </c>
      <c r="C120" s="239">
        <f>SUM('[6]表六 (1)'!B121)</f>
        <v>0</v>
      </c>
      <c r="D120" s="239">
        <f t="shared" si="19"/>
        <v>0</v>
      </c>
      <c r="E120" s="246"/>
      <c r="F120" s="246"/>
      <c r="G120" s="246"/>
      <c r="H120" s="246"/>
      <c r="I120" s="246"/>
      <c r="J120" s="246"/>
      <c r="K120" s="239">
        <f t="shared" si="17"/>
        <v>0</v>
      </c>
      <c r="L120" s="246"/>
      <c r="M120" s="246"/>
      <c r="N120" s="246"/>
      <c r="O120" s="246"/>
      <c r="P120" s="246"/>
      <c r="Q120" s="246"/>
      <c r="R120" s="246"/>
      <c r="S120" s="246"/>
      <c r="T120" s="246"/>
      <c r="U120" s="246"/>
      <c r="V120" s="246"/>
      <c r="W120" s="246"/>
      <c r="X120" s="246"/>
      <c r="Y120" s="246"/>
      <c r="Z120" s="246"/>
      <c r="AA120" s="246"/>
      <c r="AB120" s="246"/>
      <c r="AC120" s="246"/>
      <c r="AD120" s="246"/>
      <c r="AE120" s="246"/>
      <c r="AF120" s="246"/>
      <c r="AG120" s="246"/>
      <c r="AH120" s="246"/>
      <c r="AI120" s="246"/>
      <c r="AJ120" s="246"/>
      <c r="AK120" s="246"/>
      <c r="AL120" s="246"/>
      <c r="AM120" s="246"/>
      <c r="AN120" s="246"/>
      <c r="AO120" s="246"/>
      <c r="AP120" s="246"/>
      <c r="AQ120" s="246"/>
      <c r="AR120" s="246"/>
      <c r="AS120" s="246"/>
      <c r="AT120" s="246"/>
      <c r="AU120" s="246"/>
      <c r="AV120" s="246"/>
      <c r="AW120" s="246"/>
      <c r="AX120" s="246"/>
      <c r="AY120" s="246"/>
      <c r="AZ120" s="246"/>
      <c r="BA120" s="246"/>
      <c r="BB120" s="239">
        <f t="shared" si="18"/>
        <v>0</v>
      </c>
      <c r="BC120" s="246"/>
      <c r="BD120" s="246"/>
      <c r="BE120" s="246"/>
    </row>
    <row r="121" s="224" customFormat="1" ht="15.95" customHeight="1" spans="1:57">
      <c r="A121" s="242" t="s">
        <v>755</v>
      </c>
      <c r="B121" s="238">
        <f t="shared" si="16"/>
        <v>0</v>
      </c>
      <c r="C121" s="239">
        <f>SUM('[6]表六 (1)'!B122)</f>
        <v>0</v>
      </c>
      <c r="D121" s="239">
        <f t="shared" si="19"/>
        <v>0</v>
      </c>
      <c r="E121" s="243">
        <f t="shared" ref="E121:BE121" si="29">SUM(E122:E127)</f>
        <v>0</v>
      </c>
      <c r="F121" s="243">
        <f t="shared" si="29"/>
        <v>0</v>
      </c>
      <c r="G121" s="243">
        <f t="shared" si="29"/>
        <v>0</v>
      </c>
      <c r="H121" s="243">
        <f t="shared" si="29"/>
        <v>0</v>
      </c>
      <c r="I121" s="243">
        <f t="shared" si="29"/>
        <v>0</v>
      </c>
      <c r="J121" s="243">
        <f t="shared" si="29"/>
        <v>0</v>
      </c>
      <c r="K121" s="239">
        <f t="shared" si="17"/>
        <v>0</v>
      </c>
      <c r="L121" s="243">
        <f t="shared" si="29"/>
        <v>0</v>
      </c>
      <c r="M121" s="243">
        <f t="shared" si="29"/>
        <v>0</v>
      </c>
      <c r="N121" s="243">
        <f t="shared" si="29"/>
        <v>0</v>
      </c>
      <c r="O121" s="243">
        <f t="shared" si="29"/>
        <v>0</v>
      </c>
      <c r="P121" s="243">
        <f t="shared" si="29"/>
        <v>0</v>
      </c>
      <c r="Q121" s="243">
        <f t="shared" si="29"/>
        <v>0</v>
      </c>
      <c r="R121" s="243">
        <f t="shared" si="29"/>
        <v>0</v>
      </c>
      <c r="S121" s="243">
        <f t="shared" si="29"/>
        <v>0</v>
      </c>
      <c r="T121" s="243">
        <f t="shared" si="29"/>
        <v>0</v>
      </c>
      <c r="U121" s="243">
        <f t="shared" si="29"/>
        <v>0</v>
      </c>
      <c r="V121" s="243">
        <f t="shared" si="29"/>
        <v>0</v>
      </c>
      <c r="W121" s="243">
        <f t="shared" si="29"/>
        <v>0</v>
      </c>
      <c r="X121" s="243">
        <f t="shared" si="29"/>
        <v>0</v>
      </c>
      <c r="Y121" s="243">
        <f t="shared" si="29"/>
        <v>0</v>
      </c>
      <c r="Z121" s="243">
        <f t="shared" si="29"/>
        <v>0</v>
      </c>
      <c r="AA121" s="243">
        <f t="shared" si="29"/>
        <v>0</v>
      </c>
      <c r="AB121" s="243">
        <f t="shared" si="29"/>
        <v>0</v>
      </c>
      <c r="AC121" s="243">
        <f t="shared" si="29"/>
        <v>0</v>
      </c>
      <c r="AD121" s="243">
        <f t="shared" si="29"/>
        <v>0</v>
      </c>
      <c r="AE121" s="243">
        <f t="shared" si="29"/>
        <v>0</v>
      </c>
      <c r="AF121" s="243">
        <f t="shared" si="29"/>
        <v>0</v>
      </c>
      <c r="AG121" s="243">
        <f t="shared" si="29"/>
        <v>0</v>
      </c>
      <c r="AH121" s="243">
        <f t="shared" si="29"/>
        <v>0</v>
      </c>
      <c r="AI121" s="243">
        <f t="shared" si="29"/>
        <v>0</v>
      </c>
      <c r="AJ121" s="243">
        <f t="shared" si="29"/>
        <v>0</v>
      </c>
      <c r="AK121" s="243">
        <f t="shared" si="29"/>
        <v>0</v>
      </c>
      <c r="AL121" s="243">
        <f t="shared" si="29"/>
        <v>0</v>
      </c>
      <c r="AM121" s="243">
        <f t="shared" si="29"/>
        <v>0</v>
      </c>
      <c r="AN121" s="243">
        <f t="shared" si="29"/>
        <v>0</v>
      </c>
      <c r="AO121" s="243">
        <f t="shared" si="29"/>
        <v>0</v>
      </c>
      <c r="AP121" s="243">
        <f t="shared" si="29"/>
        <v>0</v>
      </c>
      <c r="AQ121" s="243">
        <f t="shared" si="29"/>
        <v>0</v>
      </c>
      <c r="AR121" s="243">
        <f t="shared" si="29"/>
        <v>0</v>
      </c>
      <c r="AS121" s="243">
        <f t="shared" si="29"/>
        <v>0</v>
      </c>
      <c r="AT121" s="243">
        <f t="shared" si="29"/>
        <v>0</v>
      </c>
      <c r="AU121" s="243">
        <f t="shared" si="29"/>
        <v>0</v>
      </c>
      <c r="AV121" s="243">
        <f t="shared" si="29"/>
        <v>0</v>
      </c>
      <c r="AW121" s="243">
        <f t="shared" si="29"/>
        <v>0</v>
      </c>
      <c r="AX121" s="243">
        <f t="shared" si="29"/>
        <v>0</v>
      </c>
      <c r="AY121" s="243">
        <f t="shared" si="29"/>
        <v>0</v>
      </c>
      <c r="AZ121" s="243">
        <f t="shared" si="29"/>
        <v>0</v>
      </c>
      <c r="BA121" s="243">
        <f t="shared" si="29"/>
        <v>0</v>
      </c>
      <c r="BB121" s="239">
        <f t="shared" si="18"/>
        <v>0</v>
      </c>
      <c r="BC121" s="243">
        <f t="shared" si="29"/>
        <v>0</v>
      </c>
      <c r="BD121" s="243">
        <f t="shared" si="29"/>
        <v>0</v>
      </c>
      <c r="BE121" s="243">
        <f t="shared" si="29"/>
        <v>0</v>
      </c>
    </row>
    <row r="122" s="224" customFormat="1" ht="15.95" customHeight="1" spans="1:57">
      <c r="A122" s="242" t="s">
        <v>756</v>
      </c>
      <c r="B122" s="238">
        <f t="shared" si="16"/>
        <v>0</v>
      </c>
      <c r="C122" s="239">
        <f>SUM('[6]表六 (1)'!B123)</f>
        <v>0</v>
      </c>
      <c r="D122" s="239">
        <f t="shared" si="19"/>
        <v>0</v>
      </c>
      <c r="E122" s="246"/>
      <c r="F122" s="246"/>
      <c r="G122" s="246"/>
      <c r="H122" s="246"/>
      <c r="I122" s="246"/>
      <c r="J122" s="246"/>
      <c r="K122" s="239">
        <f t="shared" si="17"/>
        <v>0</v>
      </c>
      <c r="L122" s="246"/>
      <c r="M122" s="246"/>
      <c r="N122" s="246"/>
      <c r="O122" s="246"/>
      <c r="P122" s="246"/>
      <c r="Q122" s="246"/>
      <c r="R122" s="246"/>
      <c r="S122" s="246"/>
      <c r="T122" s="246"/>
      <c r="U122" s="246"/>
      <c r="V122" s="246"/>
      <c r="W122" s="246"/>
      <c r="X122" s="246"/>
      <c r="Y122" s="246"/>
      <c r="Z122" s="246"/>
      <c r="AA122" s="246"/>
      <c r="AB122" s="246"/>
      <c r="AC122" s="246"/>
      <c r="AD122" s="246"/>
      <c r="AE122" s="246"/>
      <c r="AF122" s="246"/>
      <c r="AG122" s="246"/>
      <c r="AH122" s="246"/>
      <c r="AI122" s="246"/>
      <c r="AJ122" s="246"/>
      <c r="AK122" s="246"/>
      <c r="AL122" s="246"/>
      <c r="AM122" s="246"/>
      <c r="AN122" s="246"/>
      <c r="AO122" s="246"/>
      <c r="AP122" s="246"/>
      <c r="AQ122" s="246"/>
      <c r="AR122" s="246"/>
      <c r="AS122" s="246"/>
      <c r="AT122" s="246"/>
      <c r="AU122" s="246"/>
      <c r="AV122" s="246"/>
      <c r="AW122" s="246"/>
      <c r="AX122" s="246"/>
      <c r="AY122" s="246"/>
      <c r="AZ122" s="246"/>
      <c r="BA122" s="246"/>
      <c r="BB122" s="239">
        <f t="shared" si="18"/>
        <v>0</v>
      </c>
      <c r="BC122" s="246"/>
      <c r="BD122" s="246"/>
      <c r="BE122" s="246"/>
    </row>
    <row r="123" s="224" customFormat="1" ht="15.95" customHeight="1" spans="1:57">
      <c r="A123" s="242" t="s">
        <v>757</v>
      </c>
      <c r="B123" s="238">
        <f t="shared" si="16"/>
        <v>0</v>
      </c>
      <c r="C123" s="239">
        <f>SUM('[6]表六 (1)'!B124)</f>
        <v>0</v>
      </c>
      <c r="D123" s="239">
        <f t="shared" si="19"/>
        <v>0</v>
      </c>
      <c r="E123" s="246"/>
      <c r="F123" s="246"/>
      <c r="G123" s="246"/>
      <c r="H123" s="246"/>
      <c r="I123" s="246"/>
      <c r="J123" s="246"/>
      <c r="K123" s="239">
        <f t="shared" si="17"/>
        <v>0</v>
      </c>
      <c r="L123" s="246"/>
      <c r="M123" s="246"/>
      <c r="N123" s="246"/>
      <c r="O123" s="246"/>
      <c r="P123" s="246"/>
      <c r="Q123" s="246"/>
      <c r="R123" s="246"/>
      <c r="S123" s="246"/>
      <c r="T123" s="246"/>
      <c r="U123" s="246"/>
      <c r="V123" s="246"/>
      <c r="W123" s="246"/>
      <c r="X123" s="246"/>
      <c r="Y123" s="246"/>
      <c r="Z123" s="246"/>
      <c r="AA123" s="246"/>
      <c r="AB123" s="246"/>
      <c r="AC123" s="246"/>
      <c r="AD123" s="246"/>
      <c r="AE123" s="246"/>
      <c r="AF123" s="246"/>
      <c r="AG123" s="246"/>
      <c r="AH123" s="246"/>
      <c r="AI123" s="246"/>
      <c r="AJ123" s="246"/>
      <c r="AK123" s="246"/>
      <c r="AL123" s="246"/>
      <c r="AM123" s="246"/>
      <c r="AN123" s="246"/>
      <c r="AO123" s="246"/>
      <c r="AP123" s="246"/>
      <c r="AQ123" s="246"/>
      <c r="AR123" s="246"/>
      <c r="AS123" s="246"/>
      <c r="AT123" s="246"/>
      <c r="AU123" s="246"/>
      <c r="AV123" s="246"/>
      <c r="AW123" s="246"/>
      <c r="AX123" s="246"/>
      <c r="AY123" s="246"/>
      <c r="AZ123" s="246"/>
      <c r="BA123" s="246"/>
      <c r="BB123" s="239">
        <f t="shared" si="18"/>
        <v>0</v>
      </c>
      <c r="BC123" s="246"/>
      <c r="BD123" s="246"/>
      <c r="BE123" s="246"/>
    </row>
    <row r="124" s="224" customFormat="1" ht="15.95" customHeight="1" spans="1:57">
      <c r="A124" s="242" t="s">
        <v>758</v>
      </c>
      <c r="B124" s="238">
        <f t="shared" si="16"/>
        <v>0</v>
      </c>
      <c r="C124" s="239">
        <f>SUM('[6]表六 (1)'!B125)</f>
        <v>0</v>
      </c>
      <c r="D124" s="239">
        <f t="shared" si="19"/>
        <v>0</v>
      </c>
      <c r="E124" s="246"/>
      <c r="F124" s="246"/>
      <c r="G124" s="246"/>
      <c r="H124" s="246"/>
      <c r="I124" s="246"/>
      <c r="J124" s="246"/>
      <c r="K124" s="239">
        <f t="shared" si="17"/>
        <v>0</v>
      </c>
      <c r="L124" s="246"/>
      <c r="M124" s="246"/>
      <c r="N124" s="246"/>
      <c r="O124" s="246"/>
      <c r="P124" s="246"/>
      <c r="Q124" s="246"/>
      <c r="R124" s="246"/>
      <c r="S124" s="246"/>
      <c r="T124" s="246"/>
      <c r="U124" s="246"/>
      <c r="V124" s="246"/>
      <c r="W124" s="246"/>
      <c r="X124" s="246"/>
      <c r="Y124" s="246"/>
      <c r="Z124" s="246"/>
      <c r="AA124" s="246"/>
      <c r="AB124" s="246"/>
      <c r="AC124" s="246"/>
      <c r="AD124" s="246"/>
      <c r="AE124" s="246"/>
      <c r="AF124" s="246"/>
      <c r="AG124" s="246"/>
      <c r="AH124" s="246"/>
      <c r="AI124" s="246"/>
      <c r="AJ124" s="246"/>
      <c r="AK124" s="246"/>
      <c r="AL124" s="246"/>
      <c r="AM124" s="246"/>
      <c r="AN124" s="246"/>
      <c r="AO124" s="246"/>
      <c r="AP124" s="246"/>
      <c r="AQ124" s="246"/>
      <c r="AR124" s="246"/>
      <c r="AS124" s="246"/>
      <c r="AT124" s="246"/>
      <c r="AU124" s="246"/>
      <c r="AV124" s="246"/>
      <c r="AW124" s="246"/>
      <c r="AX124" s="246"/>
      <c r="AY124" s="246"/>
      <c r="AZ124" s="246"/>
      <c r="BA124" s="246"/>
      <c r="BB124" s="239">
        <f t="shared" si="18"/>
        <v>0</v>
      </c>
      <c r="BC124" s="246"/>
      <c r="BD124" s="246"/>
      <c r="BE124" s="246"/>
    </row>
    <row r="125" s="224" customFormat="1" ht="15.95" customHeight="1" spans="1:57">
      <c r="A125" s="242" t="s">
        <v>759</v>
      </c>
      <c r="B125" s="238">
        <f t="shared" si="16"/>
        <v>0</v>
      </c>
      <c r="C125" s="239">
        <f>SUM('[6]表六 (1)'!B126)</f>
        <v>0</v>
      </c>
      <c r="D125" s="239">
        <f t="shared" si="19"/>
        <v>0</v>
      </c>
      <c r="E125" s="246"/>
      <c r="F125" s="246"/>
      <c r="G125" s="246"/>
      <c r="H125" s="246"/>
      <c r="I125" s="246"/>
      <c r="J125" s="246"/>
      <c r="K125" s="239">
        <f t="shared" si="17"/>
        <v>0</v>
      </c>
      <c r="L125" s="246"/>
      <c r="M125" s="246"/>
      <c r="N125" s="246"/>
      <c r="O125" s="246"/>
      <c r="P125" s="246"/>
      <c r="Q125" s="246"/>
      <c r="R125" s="246"/>
      <c r="S125" s="246"/>
      <c r="T125" s="246"/>
      <c r="U125" s="246"/>
      <c r="V125" s="246"/>
      <c r="W125" s="246"/>
      <c r="X125" s="246"/>
      <c r="Y125" s="246"/>
      <c r="Z125" s="246"/>
      <c r="AA125" s="246"/>
      <c r="AB125" s="246"/>
      <c r="AC125" s="246"/>
      <c r="AD125" s="246"/>
      <c r="AE125" s="246"/>
      <c r="AF125" s="246"/>
      <c r="AG125" s="246"/>
      <c r="AH125" s="246"/>
      <c r="AI125" s="246"/>
      <c r="AJ125" s="246"/>
      <c r="AK125" s="246"/>
      <c r="AL125" s="246"/>
      <c r="AM125" s="246"/>
      <c r="AN125" s="246"/>
      <c r="AO125" s="246"/>
      <c r="AP125" s="246"/>
      <c r="AQ125" s="246"/>
      <c r="AR125" s="246"/>
      <c r="AS125" s="246"/>
      <c r="AT125" s="246"/>
      <c r="AU125" s="246"/>
      <c r="AV125" s="246"/>
      <c r="AW125" s="246"/>
      <c r="AX125" s="246"/>
      <c r="AY125" s="246"/>
      <c r="AZ125" s="246"/>
      <c r="BA125" s="246"/>
      <c r="BB125" s="239">
        <f t="shared" si="18"/>
        <v>0</v>
      </c>
      <c r="BC125" s="246"/>
      <c r="BD125" s="246"/>
      <c r="BE125" s="246"/>
    </row>
    <row r="126" s="224" customFormat="1" ht="15.95" customHeight="1" spans="1:57">
      <c r="A126" s="242" t="s">
        <v>760</v>
      </c>
      <c r="B126" s="238">
        <f t="shared" si="16"/>
        <v>0</v>
      </c>
      <c r="C126" s="239">
        <f>SUM('[6]表六 (1)'!B127)</f>
        <v>0</v>
      </c>
      <c r="D126" s="239">
        <f t="shared" si="19"/>
        <v>0</v>
      </c>
      <c r="E126" s="246"/>
      <c r="F126" s="246"/>
      <c r="G126" s="246"/>
      <c r="H126" s="246"/>
      <c r="I126" s="246"/>
      <c r="J126" s="246"/>
      <c r="K126" s="239">
        <f t="shared" si="17"/>
        <v>0</v>
      </c>
      <c r="L126" s="246"/>
      <c r="M126" s="246"/>
      <c r="N126" s="246"/>
      <c r="O126" s="246"/>
      <c r="P126" s="246"/>
      <c r="Q126" s="246"/>
      <c r="R126" s="246"/>
      <c r="S126" s="246"/>
      <c r="T126" s="246"/>
      <c r="U126" s="246"/>
      <c r="V126" s="246"/>
      <c r="W126" s="246"/>
      <c r="X126" s="246"/>
      <c r="Y126" s="246"/>
      <c r="Z126" s="246"/>
      <c r="AA126" s="246"/>
      <c r="AB126" s="246"/>
      <c r="AC126" s="246"/>
      <c r="AD126" s="246"/>
      <c r="AE126" s="246"/>
      <c r="AF126" s="246"/>
      <c r="AG126" s="246"/>
      <c r="AH126" s="246"/>
      <c r="AI126" s="246"/>
      <c r="AJ126" s="246"/>
      <c r="AK126" s="246"/>
      <c r="AL126" s="246"/>
      <c r="AM126" s="246"/>
      <c r="AN126" s="246"/>
      <c r="AO126" s="246"/>
      <c r="AP126" s="246"/>
      <c r="AQ126" s="246"/>
      <c r="AR126" s="246"/>
      <c r="AS126" s="246"/>
      <c r="AT126" s="246"/>
      <c r="AU126" s="246"/>
      <c r="AV126" s="246"/>
      <c r="AW126" s="246"/>
      <c r="AX126" s="246"/>
      <c r="AY126" s="246"/>
      <c r="AZ126" s="246"/>
      <c r="BA126" s="246"/>
      <c r="BB126" s="239">
        <f t="shared" si="18"/>
        <v>0</v>
      </c>
      <c r="BC126" s="246"/>
      <c r="BD126" s="246"/>
      <c r="BE126" s="246"/>
    </row>
    <row r="127" s="224" customFormat="1" ht="15.95" customHeight="1" spans="1:57">
      <c r="A127" s="242" t="s">
        <v>761</v>
      </c>
      <c r="B127" s="238">
        <f t="shared" si="16"/>
        <v>0</v>
      </c>
      <c r="C127" s="239">
        <f>SUM('[6]表六 (1)'!B128)</f>
        <v>0</v>
      </c>
      <c r="D127" s="239">
        <f t="shared" si="19"/>
        <v>0</v>
      </c>
      <c r="E127" s="246"/>
      <c r="F127" s="246"/>
      <c r="G127" s="246"/>
      <c r="H127" s="246"/>
      <c r="I127" s="246"/>
      <c r="J127" s="246"/>
      <c r="K127" s="239">
        <f t="shared" si="17"/>
        <v>0</v>
      </c>
      <c r="L127" s="246"/>
      <c r="M127" s="246"/>
      <c r="N127" s="246"/>
      <c r="O127" s="246"/>
      <c r="P127" s="246"/>
      <c r="Q127" s="246"/>
      <c r="R127" s="246"/>
      <c r="S127" s="246"/>
      <c r="T127" s="246"/>
      <c r="U127" s="246"/>
      <c r="V127" s="246"/>
      <c r="W127" s="246"/>
      <c r="X127" s="246"/>
      <c r="Y127" s="246"/>
      <c r="Z127" s="246"/>
      <c r="AA127" s="246"/>
      <c r="AB127" s="246"/>
      <c r="AC127" s="246"/>
      <c r="AD127" s="246"/>
      <c r="AE127" s="246"/>
      <c r="AF127" s="246"/>
      <c r="AG127" s="246"/>
      <c r="AH127" s="246"/>
      <c r="AI127" s="246"/>
      <c r="AJ127" s="246"/>
      <c r="AK127" s="246"/>
      <c r="AL127" s="246"/>
      <c r="AM127" s="246"/>
      <c r="AN127" s="246"/>
      <c r="AO127" s="246"/>
      <c r="AP127" s="246"/>
      <c r="AQ127" s="246"/>
      <c r="AR127" s="246"/>
      <c r="AS127" s="246"/>
      <c r="AT127" s="246"/>
      <c r="AU127" s="246"/>
      <c r="AV127" s="246"/>
      <c r="AW127" s="246"/>
      <c r="AX127" s="246"/>
      <c r="AY127" s="246"/>
      <c r="AZ127" s="246"/>
      <c r="BA127" s="246"/>
      <c r="BB127" s="239">
        <f t="shared" si="18"/>
        <v>0</v>
      </c>
      <c r="BC127" s="246"/>
      <c r="BD127" s="246"/>
      <c r="BE127" s="246"/>
    </row>
    <row r="128" s="224" customFormat="1" ht="15.95" customHeight="1" spans="1:57">
      <c r="A128" s="242" t="s">
        <v>762</v>
      </c>
      <c r="B128" s="238">
        <f t="shared" si="16"/>
        <v>0</v>
      </c>
      <c r="C128" s="239">
        <f>SUM('[6]表六 (1)'!B129)</f>
        <v>0</v>
      </c>
      <c r="D128" s="239">
        <f t="shared" si="19"/>
        <v>0</v>
      </c>
      <c r="E128" s="243">
        <f t="shared" ref="E128:BE128" si="30">SUM(E129:E130)</f>
        <v>0</v>
      </c>
      <c r="F128" s="243">
        <f t="shared" si="30"/>
        <v>0</v>
      </c>
      <c r="G128" s="243">
        <f t="shared" si="30"/>
        <v>0</v>
      </c>
      <c r="H128" s="243">
        <f t="shared" si="30"/>
        <v>0</v>
      </c>
      <c r="I128" s="243">
        <f t="shared" si="30"/>
        <v>0</v>
      </c>
      <c r="J128" s="243">
        <f t="shared" si="30"/>
        <v>0</v>
      </c>
      <c r="K128" s="239">
        <f t="shared" si="17"/>
        <v>0</v>
      </c>
      <c r="L128" s="243">
        <f t="shared" si="30"/>
        <v>0</v>
      </c>
      <c r="M128" s="243">
        <f t="shared" si="30"/>
        <v>0</v>
      </c>
      <c r="N128" s="243">
        <f t="shared" si="30"/>
        <v>0</v>
      </c>
      <c r="O128" s="243">
        <f t="shared" si="30"/>
        <v>0</v>
      </c>
      <c r="P128" s="243">
        <f t="shared" si="30"/>
        <v>0</v>
      </c>
      <c r="Q128" s="243">
        <f t="shared" si="30"/>
        <v>0</v>
      </c>
      <c r="R128" s="243">
        <f t="shared" si="30"/>
        <v>0</v>
      </c>
      <c r="S128" s="243">
        <f t="shared" si="30"/>
        <v>0</v>
      </c>
      <c r="T128" s="243">
        <f t="shared" si="30"/>
        <v>0</v>
      </c>
      <c r="U128" s="243">
        <f t="shared" si="30"/>
        <v>0</v>
      </c>
      <c r="V128" s="243">
        <f t="shared" si="30"/>
        <v>0</v>
      </c>
      <c r="W128" s="243">
        <f t="shared" si="30"/>
        <v>0</v>
      </c>
      <c r="X128" s="243">
        <f t="shared" si="30"/>
        <v>0</v>
      </c>
      <c r="Y128" s="243">
        <f t="shared" si="30"/>
        <v>0</v>
      </c>
      <c r="Z128" s="243">
        <f t="shared" si="30"/>
        <v>0</v>
      </c>
      <c r="AA128" s="243">
        <f t="shared" si="30"/>
        <v>0</v>
      </c>
      <c r="AB128" s="243">
        <f t="shared" si="30"/>
        <v>0</v>
      </c>
      <c r="AC128" s="243">
        <f t="shared" si="30"/>
        <v>0</v>
      </c>
      <c r="AD128" s="243">
        <f t="shared" si="30"/>
        <v>0</v>
      </c>
      <c r="AE128" s="243">
        <f t="shared" si="30"/>
        <v>0</v>
      </c>
      <c r="AF128" s="243">
        <f t="shared" si="30"/>
        <v>0</v>
      </c>
      <c r="AG128" s="243">
        <f t="shared" si="30"/>
        <v>0</v>
      </c>
      <c r="AH128" s="243">
        <f t="shared" si="30"/>
        <v>0</v>
      </c>
      <c r="AI128" s="243">
        <f t="shared" si="30"/>
        <v>0</v>
      </c>
      <c r="AJ128" s="243">
        <f t="shared" si="30"/>
        <v>0</v>
      </c>
      <c r="AK128" s="243">
        <f t="shared" si="30"/>
        <v>0</v>
      </c>
      <c r="AL128" s="243">
        <f t="shared" si="30"/>
        <v>0</v>
      </c>
      <c r="AM128" s="243">
        <f t="shared" si="30"/>
        <v>0</v>
      </c>
      <c r="AN128" s="243">
        <f t="shared" si="30"/>
        <v>0</v>
      </c>
      <c r="AO128" s="243">
        <f t="shared" si="30"/>
        <v>0</v>
      </c>
      <c r="AP128" s="243">
        <f t="shared" si="30"/>
        <v>0</v>
      </c>
      <c r="AQ128" s="243">
        <f t="shared" si="30"/>
        <v>0</v>
      </c>
      <c r="AR128" s="243">
        <f t="shared" si="30"/>
        <v>0</v>
      </c>
      <c r="AS128" s="243">
        <f t="shared" si="30"/>
        <v>0</v>
      </c>
      <c r="AT128" s="243">
        <f t="shared" si="30"/>
        <v>0</v>
      </c>
      <c r="AU128" s="243">
        <f t="shared" si="30"/>
        <v>0</v>
      </c>
      <c r="AV128" s="243">
        <f t="shared" si="30"/>
        <v>0</v>
      </c>
      <c r="AW128" s="243">
        <f t="shared" si="30"/>
        <v>0</v>
      </c>
      <c r="AX128" s="243">
        <f t="shared" si="30"/>
        <v>0</v>
      </c>
      <c r="AY128" s="243">
        <f t="shared" si="30"/>
        <v>0</v>
      </c>
      <c r="AZ128" s="243">
        <f t="shared" si="30"/>
        <v>0</v>
      </c>
      <c r="BA128" s="243">
        <f t="shared" si="30"/>
        <v>0</v>
      </c>
      <c r="BB128" s="239">
        <f t="shared" si="18"/>
        <v>0</v>
      </c>
      <c r="BC128" s="243">
        <f t="shared" si="30"/>
        <v>0</v>
      </c>
      <c r="BD128" s="243">
        <f t="shared" si="30"/>
        <v>0</v>
      </c>
      <c r="BE128" s="243">
        <f t="shared" si="30"/>
        <v>0</v>
      </c>
    </row>
    <row r="129" s="224" customFormat="1" ht="15.95" customHeight="1" spans="1:57">
      <c r="A129" s="237" t="s">
        <v>763</v>
      </c>
      <c r="B129" s="238">
        <f t="shared" si="16"/>
        <v>0</v>
      </c>
      <c r="C129" s="239">
        <f>SUM('[6]表六 (1)'!B130)</f>
        <v>0</v>
      </c>
      <c r="D129" s="239">
        <f t="shared" si="19"/>
        <v>0</v>
      </c>
      <c r="E129" s="246"/>
      <c r="F129" s="246"/>
      <c r="G129" s="246"/>
      <c r="H129" s="246"/>
      <c r="I129" s="246"/>
      <c r="J129" s="246"/>
      <c r="K129" s="239">
        <f t="shared" si="17"/>
        <v>0</v>
      </c>
      <c r="L129" s="246"/>
      <c r="M129" s="246"/>
      <c r="N129" s="246"/>
      <c r="O129" s="246"/>
      <c r="P129" s="246"/>
      <c r="Q129" s="246"/>
      <c r="R129" s="246"/>
      <c r="S129" s="246"/>
      <c r="T129" s="246"/>
      <c r="U129" s="246"/>
      <c r="V129" s="246"/>
      <c r="W129" s="246"/>
      <c r="X129" s="246"/>
      <c r="Y129" s="246"/>
      <c r="Z129" s="246"/>
      <c r="AA129" s="246"/>
      <c r="AB129" s="246"/>
      <c r="AC129" s="246"/>
      <c r="AD129" s="246"/>
      <c r="AE129" s="246"/>
      <c r="AF129" s="246"/>
      <c r="AG129" s="246"/>
      <c r="AH129" s="246"/>
      <c r="AI129" s="246"/>
      <c r="AJ129" s="246"/>
      <c r="AK129" s="246"/>
      <c r="AL129" s="246"/>
      <c r="AM129" s="246"/>
      <c r="AN129" s="246"/>
      <c r="AO129" s="246"/>
      <c r="AP129" s="246"/>
      <c r="AQ129" s="246"/>
      <c r="AR129" s="246"/>
      <c r="AS129" s="246"/>
      <c r="AT129" s="246"/>
      <c r="AU129" s="246"/>
      <c r="AV129" s="246"/>
      <c r="AW129" s="246"/>
      <c r="AX129" s="246"/>
      <c r="AY129" s="246"/>
      <c r="AZ129" s="246"/>
      <c r="BA129" s="246"/>
      <c r="BB129" s="239">
        <f t="shared" si="18"/>
        <v>0</v>
      </c>
      <c r="BC129" s="246"/>
      <c r="BD129" s="246"/>
      <c r="BE129" s="246"/>
    </row>
    <row r="130" s="224" customFormat="1" ht="15.95" customHeight="1" spans="1:57">
      <c r="A130" s="237" t="s">
        <v>764</v>
      </c>
      <c r="B130" s="238">
        <f t="shared" si="16"/>
        <v>0</v>
      </c>
      <c r="C130" s="239">
        <f>SUM('[6]表六 (1)'!B131)</f>
        <v>0</v>
      </c>
      <c r="D130" s="239">
        <f t="shared" si="19"/>
        <v>0</v>
      </c>
      <c r="E130" s="243">
        <f t="shared" ref="E130:BE130" si="31">SUM(E131:E135)</f>
        <v>0</v>
      </c>
      <c r="F130" s="243">
        <f t="shared" si="31"/>
        <v>0</v>
      </c>
      <c r="G130" s="243">
        <f t="shared" si="31"/>
        <v>0</v>
      </c>
      <c r="H130" s="243">
        <f t="shared" si="31"/>
        <v>0</v>
      </c>
      <c r="I130" s="243">
        <f t="shared" si="31"/>
        <v>0</v>
      </c>
      <c r="J130" s="243">
        <f t="shared" si="31"/>
        <v>0</v>
      </c>
      <c r="K130" s="239">
        <f t="shared" si="17"/>
        <v>0</v>
      </c>
      <c r="L130" s="243">
        <f t="shared" si="31"/>
        <v>0</v>
      </c>
      <c r="M130" s="243">
        <f t="shared" si="31"/>
        <v>0</v>
      </c>
      <c r="N130" s="243">
        <f t="shared" si="31"/>
        <v>0</v>
      </c>
      <c r="O130" s="243">
        <f t="shared" si="31"/>
        <v>0</v>
      </c>
      <c r="P130" s="243">
        <f t="shared" si="31"/>
        <v>0</v>
      </c>
      <c r="Q130" s="243">
        <f t="shared" si="31"/>
        <v>0</v>
      </c>
      <c r="R130" s="243">
        <f t="shared" si="31"/>
        <v>0</v>
      </c>
      <c r="S130" s="243">
        <f t="shared" si="31"/>
        <v>0</v>
      </c>
      <c r="T130" s="243">
        <f t="shared" si="31"/>
        <v>0</v>
      </c>
      <c r="U130" s="243">
        <f t="shared" si="31"/>
        <v>0</v>
      </c>
      <c r="V130" s="243">
        <f t="shared" si="31"/>
        <v>0</v>
      </c>
      <c r="W130" s="243">
        <f t="shared" si="31"/>
        <v>0</v>
      </c>
      <c r="X130" s="243">
        <f t="shared" si="31"/>
        <v>0</v>
      </c>
      <c r="Y130" s="243">
        <f t="shared" si="31"/>
        <v>0</v>
      </c>
      <c r="Z130" s="243">
        <f t="shared" si="31"/>
        <v>0</v>
      </c>
      <c r="AA130" s="243">
        <f t="shared" si="31"/>
        <v>0</v>
      </c>
      <c r="AB130" s="243">
        <f t="shared" si="31"/>
        <v>0</v>
      </c>
      <c r="AC130" s="243">
        <f t="shared" si="31"/>
        <v>0</v>
      </c>
      <c r="AD130" s="243">
        <f t="shared" si="31"/>
        <v>0</v>
      </c>
      <c r="AE130" s="243">
        <f t="shared" si="31"/>
        <v>0</v>
      </c>
      <c r="AF130" s="243">
        <f t="shared" si="31"/>
        <v>0</v>
      </c>
      <c r="AG130" s="243">
        <f t="shared" si="31"/>
        <v>0</v>
      </c>
      <c r="AH130" s="243">
        <f t="shared" si="31"/>
        <v>0</v>
      </c>
      <c r="AI130" s="243">
        <f t="shared" si="31"/>
        <v>0</v>
      </c>
      <c r="AJ130" s="243">
        <f t="shared" si="31"/>
        <v>0</v>
      </c>
      <c r="AK130" s="243">
        <f t="shared" si="31"/>
        <v>0</v>
      </c>
      <c r="AL130" s="243">
        <f t="shared" si="31"/>
        <v>0</v>
      </c>
      <c r="AM130" s="243">
        <f t="shared" si="31"/>
        <v>0</v>
      </c>
      <c r="AN130" s="243">
        <f t="shared" si="31"/>
        <v>0</v>
      </c>
      <c r="AO130" s="243">
        <f t="shared" si="31"/>
        <v>0</v>
      </c>
      <c r="AP130" s="243">
        <f t="shared" si="31"/>
        <v>0</v>
      </c>
      <c r="AQ130" s="243">
        <f t="shared" si="31"/>
        <v>0</v>
      </c>
      <c r="AR130" s="243">
        <f t="shared" si="31"/>
        <v>0</v>
      </c>
      <c r="AS130" s="243">
        <f t="shared" si="31"/>
        <v>0</v>
      </c>
      <c r="AT130" s="243">
        <f t="shared" si="31"/>
        <v>0</v>
      </c>
      <c r="AU130" s="243">
        <f t="shared" si="31"/>
        <v>0</v>
      </c>
      <c r="AV130" s="243">
        <f t="shared" si="31"/>
        <v>0</v>
      </c>
      <c r="AW130" s="243">
        <f t="shared" si="31"/>
        <v>0</v>
      </c>
      <c r="AX130" s="243">
        <f t="shared" si="31"/>
        <v>0</v>
      </c>
      <c r="AY130" s="243">
        <f t="shared" si="31"/>
        <v>0</v>
      </c>
      <c r="AZ130" s="243">
        <f t="shared" si="31"/>
        <v>0</v>
      </c>
      <c r="BA130" s="243">
        <f t="shared" si="31"/>
        <v>0</v>
      </c>
      <c r="BB130" s="239">
        <f t="shared" si="18"/>
        <v>0</v>
      </c>
      <c r="BC130" s="243">
        <f t="shared" si="31"/>
        <v>0</v>
      </c>
      <c r="BD130" s="243">
        <f t="shared" si="31"/>
        <v>0</v>
      </c>
      <c r="BE130" s="243">
        <f t="shared" si="31"/>
        <v>0</v>
      </c>
    </row>
    <row r="131" s="224" customFormat="1" ht="15.95" customHeight="1" spans="1:57">
      <c r="A131" s="259" t="s">
        <v>765</v>
      </c>
      <c r="B131" s="238">
        <f t="shared" si="16"/>
        <v>0</v>
      </c>
      <c r="C131" s="239">
        <f>SUM('[6]表六 (1)'!B132)</f>
        <v>0</v>
      </c>
      <c r="D131" s="239">
        <f t="shared" si="19"/>
        <v>0</v>
      </c>
      <c r="E131" s="246"/>
      <c r="F131" s="246"/>
      <c r="G131" s="246"/>
      <c r="H131" s="246"/>
      <c r="I131" s="246"/>
      <c r="J131" s="246"/>
      <c r="K131" s="239">
        <f t="shared" si="17"/>
        <v>0</v>
      </c>
      <c r="L131" s="246"/>
      <c r="M131" s="246"/>
      <c r="N131" s="246"/>
      <c r="O131" s="246"/>
      <c r="P131" s="246"/>
      <c r="Q131" s="246"/>
      <c r="R131" s="246"/>
      <c r="S131" s="246"/>
      <c r="T131" s="246"/>
      <c r="U131" s="246"/>
      <c r="V131" s="246"/>
      <c r="W131" s="246"/>
      <c r="X131" s="246"/>
      <c r="Y131" s="246"/>
      <c r="Z131" s="246"/>
      <c r="AA131" s="246"/>
      <c r="AB131" s="246"/>
      <c r="AC131" s="246"/>
      <c r="AD131" s="246"/>
      <c r="AE131" s="246"/>
      <c r="AF131" s="246"/>
      <c r="AG131" s="246"/>
      <c r="AH131" s="246"/>
      <c r="AI131" s="246"/>
      <c r="AJ131" s="246"/>
      <c r="AK131" s="246"/>
      <c r="AL131" s="246"/>
      <c r="AM131" s="246"/>
      <c r="AN131" s="246"/>
      <c r="AO131" s="246"/>
      <c r="AP131" s="246"/>
      <c r="AQ131" s="246"/>
      <c r="AR131" s="246"/>
      <c r="AS131" s="246"/>
      <c r="AT131" s="246"/>
      <c r="AU131" s="246"/>
      <c r="AV131" s="246"/>
      <c r="AW131" s="246"/>
      <c r="AX131" s="246"/>
      <c r="AY131" s="246"/>
      <c r="AZ131" s="246"/>
      <c r="BA131" s="246"/>
      <c r="BB131" s="239">
        <f t="shared" si="18"/>
        <v>0</v>
      </c>
      <c r="BC131" s="246"/>
      <c r="BD131" s="246"/>
      <c r="BE131" s="246"/>
    </row>
    <row r="132" s="224" customFormat="1" ht="15.95" customHeight="1" spans="1:57">
      <c r="A132" s="259" t="s">
        <v>766</v>
      </c>
      <c r="B132" s="238">
        <f t="shared" si="16"/>
        <v>0</v>
      </c>
      <c r="C132" s="239">
        <f>SUM('[6]表六 (1)'!B133)</f>
        <v>0</v>
      </c>
      <c r="D132" s="239">
        <f t="shared" si="19"/>
        <v>0</v>
      </c>
      <c r="E132" s="246"/>
      <c r="F132" s="246"/>
      <c r="G132" s="246"/>
      <c r="H132" s="246"/>
      <c r="I132" s="246"/>
      <c r="J132" s="246"/>
      <c r="K132" s="239">
        <f t="shared" si="17"/>
        <v>0</v>
      </c>
      <c r="L132" s="246"/>
      <c r="M132" s="246"/>
      <c r="N132" s="246"/>
      <c r="O132" s="246"/>
      <c r="P132" s="246"/>
      <c r="Q132" s="246"/>
      <c r="R132" s="246"/>
      <c r="S132" s="246"/>
      <c r="T132" s="246"/>
      <c r="U132" s="246"/>
      <c r="V132" s="246"/>
      <c r="W132" s="246"/>
      <c r="X132" s="246"/>
      <c r="Y132" s="246"/>
      <c r="Z132" s="246"/>
      <c r="AA132" s="246"/>
      <c r="AB132" s="246"/>
      <c r="AC132" s="246"/>
      <c r="AD132" s="246"/>
      <c r="AE132" s="246"/>
      <c r="AF132" s="246"/>
      <c r="AG132" s="246"/>
      <c r="AH132" s="246"/>
      <c r="AI132" s="246"/>
      <c r="AJ132" s="246"/>
      <c r="AK132" s="246"/>
      <c r="AL132" s="246"/>
      <c r="AM132" s="246"/>
      <c r="AN132" s="246"/>
      <c r="AO132" s="246"/>
      <c r="AP132" s="246"/>
      <c r="AQ132" s="246"/>
      <c r="AR132" s="246"/>
      <c r="AS132" s="246"/>
      <c r="AT132" s="246"/>
      <c r="AU132" s="246"/>
      <c r="AV132" s="246"/>
      <c r="AW132" s="246"/>
      <c r="AX132" s="246"/>
      <c r="AY132" s="246"/>
      <c r="AZ132" s="246"/>
      <c r="BA132" s="246"/>
      <c r="BB132" s="239">
        <f t="shared" si="18"/>
        <v>0</v>
      </c>
      <c r="BC132" s="246"/>
      <c r="BD132" s="246"/>
      <c r="BE132" s="246"/>
    </row>
    <row r="133" s="224" customFormat="1" ht="15.95" customHeight="1" spans="1:57">
      <c r="A133" s="259" t="s">
        <v>767</v>
      </c>
      <c r="B133" s="238">
        <f t="shared" si="16"/>
        <v>0</v>
      </c>
      <c r="C133" s="239">
        <f>SUM('[6]表六 (1)'!B134)</f>
        <v>0</v>
      </c>
      <c r="D133" s="239">
        <f t="shared" si="19"/>
        <v>0</v>
      </c>
      <c r="E133" s="246"/>
      <c r="F133" s="246"/>
      <c r="G133" s="246"/>
      <c r="H133" s="246"/>
      <c r="I133" s="246"/>
      <c r="J133" s="246"/>
      <c r="K133" s="239">
        <f t="shared" si="17"/>
        <v>0</v>
      </c>
      <c r="L133" s="246"/>
      <c r="M133" s="246"/>
      <c r="N133" s="246"/>
      <c r="O133" s="246"/>
      <c r="P133" s="246"/>
      <c r="Q133" s="246"/>
      <c r="R133" s="246"/>
      <c r="S133" s="246"/>
      <c r="T133" s="246"/>
      <c r="U133" s="246"/>
      <c r="V133" s="246"/>
      <c r="W133" s="246"/>
      <c r="X133" s="246"/>
      <c r="Y133" s="246"/>
      <c r="Z133" s="246"/>
      <c r="AA133" s="246"/>
      <c r="AB133" s="246"/>
      <c r="AC133" s="246"/>
      <c r="AD133" s="246"/>
      <c r="AE133" s="246"/>
      <c r="AF133" s="246"/>
      <c r="AG133" s="246"/>
      <c r="AH133" s="246"/>
      <c r="AI133" s="246"/>
      <c r="AJ133" s="246"/>
      <c r="AK133" s="246"/>
      <c r="AL133" s="246"/>
      <c r="AM133" s="246"/>
      <c r="AN133" s="246"/>
      <c r="AO133" s="246"/>
      <c r="AP133" s="246"/>
      <c r="AQ133" s="246"/>
      <c r="AR133" s="246"/>
      <c r="AS133" s="246"/>
      <c r="AT133" s="246"/>
      <c r="AU133" s="246"/>
      <c r="AV133" s="246"/>
      <c r="AW133" s="246"/>
      <c r="AX133" s="246"/>
      <c r="AY133" s="246"/>
      <c r="AZ133" s="246"/>
      <c r="BA133" s="246"/>
      <c r="BB133" s="239">
        <f t="shared" si="18"/>
        <v>0</v>
      </c>
      <c r="BC133" s="246"/>
      <c r="BD133" s="246"/>
      <c r="BE133" s="246"/>
    </row>
    <row r="134" s="224" customFormat="1" ht="15.95" customHeight="1" spans="1:57">
      <c r="A134" s="237" t="s">
        <v>768</v>
      </c>
      <c r="B134" s="238">
        <f t="shared" si="16"/>
        <v>0</v>
      </c>
      <c r="C134" s="239">
        <f>SUM('[6]表六 (1)'!B135)</f>
        <v>0</v>
      </c>
      <c r="D134" s="239">
        <f t="shared" si="19"/>
        <v>0</v>
      </c>
      <c r="E134" s="246"/>
      <c r="F134" s="246"/>
      <c r="G134" s="246"/>
      <c r="H134" s="246"/>
      <c r="I134" s="246"/>
      <c r="J134" s="246"/>
      <c r="K134" s="239">
        <f t="shared" si="17"/>
        <v>0</v>
      </c>
      <c r="L134" s="246"/>
      <c r="M134" s="246"/>
      <c r="N134" s="246"/>
      <c r="O134" s="246"/>
      <c r="P134" s="246"/>
      <c r="Q134" s="246"/>
      <c r="R134" s="246"/>
      <c r="S134" s="246"/>
      <c r="T134" s="246"/>
      <c r="U134" s="246"/>
      <c r="V134" s="246"/>
      <c r="W134" s="246"/>
      <c r="X134" s="246"/>
      <c r="Y134" s="246"/>
      <c r="Z134" s="246"/>
      <c r="AA134" s="246"/>
      <c r="AB134" s="246"/>
      <c r="AC134" s="246"/>
      <c r="AD134" s="246"/>
      <c r="AE134" s="246"/>
      <c r="AF134" s="246"/>
      <c r="AG134" s="246"/>
      <c r="AH134" s="246"/>
      <c r="AI134" s="246"/>
      <c r="AJ134" s="246"/>
      <c r="AK134" s="246"/>
      <c r="AL134" s="246"/>
      <c r="AM134" s="246"/>
      <c r="AN134" s="246"/>
      <c r="AO134" s="246"/>
      <c r="AP134" s="246"/>
      <c r="AQ134" s="246"/>
      <c r="AR134" s="246"/>
      <c r="AS134" s="246"/>
      <c r="AT134" s="246"/>
      <c r="AU134" s="246"/>
      <c r="AV134" s="246"/>
      <c r="AW134" s="246"/>
      <c r="AX134" s="246"/>
      <c r="AY134" s="246"/>
      <c r="AZ134" s="246"/>
      <c r="BA134" s="246"/>
      <c r="BB134" s="239">
        <f t="shared" si="18"/>
        <v>0</v>
      </c>
      <c r="BC134" s="246"/>
      <c r="BD134" s="246"/>
      <c r="BE134" s="246"/>
    </row>
    <row r="135" s="224" customFormat="1" ht="15.95" customHeight="1" spans="1:57">
      <c r="A135" s="259" t="s">
        <v>769</v>
      </c>
      <c r="B135" s="238">
        <f t="shared" ref="B135:B198" si="32">C135+D135+K135+AZ135+BA135-BB135-BE135</f>
        <v>0</v>
      </c>
      <c r="C135" s="239">
        <f>SUM('[6]表六 (1)'!B136)</f>
        <v>0</v>
      </c>
      <c r="D135" s="239">
        <f t="shared" si="19"/>
        <v>0</v>
      </c>
      <c r="E135" s="246"/>
      <c r="F135" s="246"/>
      <c r="G135" s="246"/>
      <c r="H135" s="246"/>
      <c r="I135" s="246"/>
      <c r="J135" s="246"/>
      <c r="K135" s="239">
        <f t="shared" ref="K135:K198" si="33">SUM(L135:AY135)</f>
        <v>0</v>
      </c>
      <c r="L135" s="246"/>
      <c r="M135" s="246"/>
      <c r="N135" s="246"/>
      <c r="O135" s="246"/>
      <c r="P135" s="246"/>
      <c r="Q135" s="246"/>
      <c r="R135" s="246"/>
      <c r="S135" s="246"/>
      <c r="T135" s="246"/>
      <c r="U135" s="246"/>
      <c r="V135" s="246"/>
      <c r="W135" s="246"/>
      <c r="X135" s="246"/>
      <c r="Y135" s="246"/>
      <c r="Z135" s="246"/>
      <c r="AA135" s="246"/>
      <c r="AB135" s="246"/>
      <c r="AC135" s="246"/>
      <c r="AD135" s="246"/>
      <c r="AE135" s="246"/>
      <c r="AF135" s="246"/>
      <c r="AG135" s="246"/>
      <c r="AH135" s="246"/>
      <c r="AI135" s="246"/>
      <c r="AJ135" s="246"/>
      <c r="AK135" s="246"/>
      <c r="AL135" s="246"/>
      <c r="AM135" s="246"/>
      <c r="AN135" s="246"/>
      <c r="AO135" s="246"/>
      <c r="AP135" s="246"/>
      <c r="AQ135" s="246"/>
      <c r="AR135" s="246"/>
      <c r="AS135" s="246"/>
      <c r="AT135" s="246"/>
      <c r="AU135" s="246"/>
      <c r="AV135" s="246"/>
      <c r="AW135" s="246"/>
      <c r="AX135" s="246"/>
      <c r="AY135" s="246"/>
      <c r="AZ135" s="246"/>
      <c r="BA135" s="246"/>
      <c r="BB135" s="239">
        <f t="shared" ref="BB135:BB198" si="34">SUM(BC135:BD135)</f>
        <v>0</v>
      </c>
      <c r="BC135" s="246"/>
      <c r="BD135" s="246"/>
      <c r="BE135" s="246"/>
    </row>
    <row r="136" s="224" customFormat="1" ht="15.95" customHeight="1" spans="1:57">
      <c r="A136" s="260" t="s">
        <v>770</v>
      </c>
      <c r="B136" s="238">
        <f t="shared" si="32"/>
        <v>0</v>
      </c>
      <c r="C136" s="239">
        <f>SUM('[6]表六 (1)'!B137)</f>
        <v>0</v>
      </c>
      <c r="D136" s="239">
        <f t="shared" si="19"/>
        <v>0</v>
      </c>
      <c r="E136" s="243">
        <f t="shared" ref="E136:BE136" si="35">SUM(E137:E138)</f>
        <v>0</v>
      </c>
      <c r="F136" s="243">
        <f t="shared" si="35"/>
        <v>0</v>
      </c>
      <c r="G136" s="243">
        <f t="shared" si="35"/>
        <v>0</v>
      </c>
      <c r="H136" s="243">
        <f t="shared" si="35"/>
        <v>0</v>
      </c>
      <c r="I136" s="243">
        <f t="shared" si="35"/>
        <v>0</v>
      </c>
      <c r="J136" s="243">
        <f t="shared" si="35"/>
        <v>0</v>
      </c>
      <c r="K136" s="239">
        <f t="shared" si="33"/>
        <v>0</v>
      </c>
      <c r="L136" s="243">
        <f t="shared" si="35"/>
        <v>0</v>
      </c>
      <c r="M136" s="243">
        <f t="shared" si="35"/>
        <v>0</v>
      </c>
      <c r="N136" s="243">
        <f t="shared" si="35"/>
        <v>0</v>
      </c>
      <c r="O136" s="243">
        <f t="shared" si="35"/>
        <v>0</v>
      </c>
      <c r="P136" s="243">
        <f t="shared" si="35"/>
        <v>0</v>
      </c>
      <c r="Q136" s="243">
        <f t="shared" si="35"/>
        <v>0</v>
      </c>
      <c r="R136" s="243">
        <f t="shared" si="35"/>
        <v>0</v>
      </c>
      <c r="S136" s="243">
        <f t="shared" si="35"/>
        <v>0</v>
      </c>
      <c r="T136" s="243">
        <f t="shared" si="35"/>
        <v>0</v>
      </c>
      <c r="U136" s="243">
        <f t="shared" si="35"/>
        <v>0</v>
      </c>
      <c r="V136" s="243">
        <f t="shared" si="35"/>
        <v>0</v>
      </c>
      <c r="W136" s="243">
        <f t="shared" si="35"/>
        <v>0</v>
      </c>
      <c r="X136" s="243">
        <f t="shared" si="35"/>
        <v>0</v>
      </c>
      <c r="Y136" s="243">
        <f t="shared" si="35"/>
        <v>0</v>
      </c>
      <c r="Z136" s="243">
        <f t="shared" si="35"/>
        <v>0</v>
      </c>
      <c r="AA136" s="243">
        <f t="shared" si="35"/>
        <v>0</v>
      </c>
      <c r="AB136" s="243">
        <f t="shared" si="35"/>
        <v>0</v>
      </c>
      <c r="AC136" s="243">
        <f t="shared" si="35"/>
        <v>0</v>
      </c>
      <c r="AD136" s="243">
        <f t="shared" si="35"/>
        <v>0</v>
      </c>
      <c r="AE136" s="243">
        <f t="shared" si="35"/>
        <v>0</v>
      </c>
      <c r="AF136" s="243">
        <f t="shared" si="35"/>
        <v>0</v>
      </c>
      <c r="AG136" s="243">
        <f t="shared" si="35"/>
        <v>0</v>
      </c>
      <c r="AH136" s="243">
        <f t="shared" si="35"/>
        <v>0</v>
      </c>
      <c r="AI136" s="243">
        <f t="shared" si="35"/>
        <v>0</v>
      </c>
      <c r="AJ136" s="243">
        <f t="shared" si="35"/>
        <v>0</v>
      </c>
      <c r="AK136" s="243">
        <f t="shared" si="35"/>
        <v>0</v>
      </c>
      <c r="AL136" s="243">
        <f t="shared" si="35"/>
        <v>0</v>
      </c>
      <c r="AM136" s="243">
        <f t="shared" si="35"/>
        <v>0</v>
      </c>
      <c r="AN136" s="243">
        <f t="shared" si="35"/>
        <v>0</v>
      </c>
      <c r="AO136" s="243">
        <f t="shared" si="35"/>
        <v>0</v>
      </c>
      <c r="AP136" s="243">
        <f t="shared" si="35"/>
        <v>0</v>
      </c>
      <c r="AQ136" s="243">
        <f t="shared" si="35"/>
        <v>0</v>
      </c>
      <c r="AR136" s="243">
        <f t="shared" si="35"/>
        <v>0</v>
      </c>
      <c r="AS136" s="243">
        <f t="shared" si="35"/>
        <v>0</v>
      </c>
      <c r="AT136" s="243">
        <f t="shared" si="35"/>
        <v>0</v>
      </c>
      <c r="AU136" s="243">
        <f t="shared" si="35"/>
        <v>0</v>
      </c>
      <c r="AV136" s="243">
        <f t="shared" si="35"/>
        <v>0</v>
      </c>
      <c r="AW136" s="243">
        <f t="shared" si="35"/>
        <v>0</v>
      </c>
      <c r="AX136" s="243">
        <f t="shared" si="35"/>
        <v>0</v>
      </c>
      <c r="AY136" s="243">
        <f t="shared" si="35"/>
        <v>0</v>
      </c>
      <c r="AZ136" s="243">
        <f t="shared" si="35"/>
        <v>0</v>
      </c>
      <c r="BA136" s="243">
        <f t="shared" si="35"/>
        <v>0</v>
      </c>
      <c r="BB136" s="239">
        <f t="shared" si="34"/>
        <v>0</v>
      </c>
      <c r="BC136" s="243">
        <f t="shared" si="35"/>
        <v>0</v>
      </c>
      <c r="BD136" s="243">
        <f t="shared" si="35"/>
        <v>0</v>
      </c>
      <c r="BE136" s="243">
        <f t="shared" si="35"/>
        <v>0</v>
      </c>
    </row>
    <row r="137" s="224" customFormat="1" ht="15.95" customHeight="1" spans="1:57">
      <c r="A137" s="242" t="s">
        <v>771</v>
      </c>
      <c r="B137" s="238">
        <f t="shared" si="32"/>
        <v>0</v>
      </c>
      <c r="C137" s="239">
        <f>SUM('[6]表六 (1)'!B138)</f>
        <v>0</v>
      </c>
      <c r="D137" s="239">
        <f t="shared" ref="D137:D200" si="36">SUM(E137:J137)</f>
        <v>0</v>
      </c>
      <c r="E137" s="246"/>
      <c r="F137" s="246"/>
      <c r="G137" s="246"/>
      <c r="H137" s="246"/>
      <c r="I137" s="246"/>
      <c r="J137" s="246"/>
      <c r="K137" s="239">
        <f t="shared" si="33"/>
        <v>0</v>
      </c>
      <c r="L137" s="246"/>
      <c r="M137" s="246"/>
      <c r="N137" s="246"/>
      <c r="O137" s="246"/>
      <c r="P137" s="246"/>
      <c r="Q137" s="246"/>
      <c r="R137" s="246"/>
      <c r="S137" s="246"/>
      <c r="T137" s="246"/>
      <c r="U137" s="246"/>
      <c r="V137" s="246"/>
      <c r="W137" s="246"/>
      <c r="X137" s="246"/>
      <c r="Y137" s="246"/>
      <c r="Z137" s="246"/>
      <c r="AA137" s="246"/>
      <c r="AB137" s="246"/>
      <c r="AC137" s="246"/>
      <c r="AD137" s="246"/>
      <c r="AE137" s="246"/>
      <c r="AF137" s="246"/>
      <c r="AG137" s="246"/>
      <c r="AH137" s="246"/>
      <c r="AI137" s="246"/>
      <c r="AJ137" s="246"/>
      <c r="AK137" s="246"/>
      <c r="AL137" s="246"/>
      <c r="AM137" s="246"/>
      <c r="AN137" s="246"/>
      <c r="AO137" s="246"/>
      <c r="AP137" s="246"/>
      <c r="AQ137" s="246"/>
      <c r="AR137" s="246"/>
      <c r="AS137" s="246"/>
      <c r="AT137" s="246"/>
      <c r="AU137" s="246"/>
      <c r="AV137" s="246"/>
      <c r="AW137" s="246"/>
      <c r="AX137" s="246"/>
      <c r="AY137" s="246"/>
      <c r="AZ137" s="246"/>
      <c r="BA137" s="246"/>
      <c r="BB137" s="239">
        <f t="shared" si="34"/>
        <v>0</v>
      </c>
      <c r="BC137" s="246"/>
      <c r="BD137" s="246"/>
      <c r="BE137" s="246"/>
    </row>
    <row r="138" s="224" customFormat="1" ht="15.95" customHeight="1" spans="1:57">
      <c r="A138" s="242" t="s">
        <v>772</v>
      </c>
      <c r="B138" s="238">
        <f t="shared" si="32"/>
        <v>0</v>
      </c>
      <c r="C138" s="239">
        <f>SUM('[6]表六 (1)'!B139)</f>
        <v>0</v>
      </c>
      <c r="D138" s="239">
        <f t="shared" si="36"/>
        <v>0</v>
      </c>
      <c r="E138" s="243">
        <f t="shared" ref="E138:BE138" si="37">SUM(E139:E144)</f>
        <v>0</v>
      </c>
      <c r="F138" s="243">
        <f t="shared" si="37"/>
        <v>0</v>
      </c>
      <c r="G138" s="243">
        <f t="shared" si="37"/>
        <v>0</v>
      </c>
      <c r="H138" s="243">
        <f t="shared" si="37"/>
        <v>0</v>
      </c>
      <c r="I138" s="243">
        <f t="shared" si="37"/>
        <v>0</v>
      </c>
      <c r="J138" s="243">
        <f t="shared" si="37"/>
        <v>0</v>
      </c>
      <c r="K138" s="239">
        <f t="shared" si="33"/>
        <v>0</v>
      </c>
      <c r="L138" s="243">
        <f t="shared" si="37"/>
        <v>0</v>
      </c>
      <c r="M138" s="243">
        <f t="shared" si="37"/>
        <v>0</v>
      </c>
      <c r="N138" s="243">
        <f t="shared" si="37"/>
        <v>0</v>
      </c>
      <c r="O138" s="243">
        <f t="shared" si="37"/>
        <v>0</v>
      </c>
      <c r="P138" s="243">
        <f t="shared" si="37"/>
        <v>0</v>
      </c>
      <c r="Q138" s="243">
        <f t="shared" si="37"/>
        <v>0</v>
      </c>
      <c r="R138" s="243">
        <f t="shared" si="37"/>
        <v>0</v>
      </c>
      <c r="S138" s="243">
        <f t="shared" si="37"/>
        <v>0</v>
      </c>
      <c r="T138" s="243">
        <f t="shared" si="37"/>
        <v>0</v>
      </c>
      <c r="U138" s="243">
        <f t="shared" si="37"/>
        <v>0</v>
      </c>
      <c r="V138" s="243">
        <f t="shared" si="37"/>
        <v>0</v>
      </c>
      <c r="W138" s="243">
        <f t="shared" si="37"/>
        <v>0</v>
      </c>
      <c r="X138" s="243">
        <f t="shared" si="37"/>
        <v>0</v>
      </c>
      <c r="Y138" s="243">
        <f t="shared" si="37"/>
        <v>0</v>
      </c>
      <c r="Z138" s="243">
        <f t="shared" si="37"/>
        <v>0</v>
      </c>
      <c r="AA138" s="243">
        <f t="shared" si="37"/>
        <v>0</v>
      </c>
      <c r="AB138" s="243">
        <f t="shared" si="37"/>
        <v>0</v>
      </c>
      <c r="AC138" s="243">
        <f t="shared" si="37"/>
        <v>0</v>
      </c>
      <c r="AD138" s="243">
        <f t="shared" si="37"/>
        <v>0</v>
      </c>
      <c r="AE138" s="243">
        <f t="shared" si="37"/>
        <v>0</v>
      </c>
      <c r="AF138" s="243">
        <f t="shared" si="37"/>
        <v>0</v>
      </c>
      <c r="AG138" s="243">
        <f t="shared" si="37"/>
        <v>0</v>
      </c>
      <c r="AH138" s="243">
        <f t="shared" si="37"/>
        <v>0</v>
      </c>
      <c r="AI138" s="243">
        <f t="shared" si="37"/>
        <v>0</v>
      </c>
      <c r="AJ138" s="243">
        <f t="shared" si="37"/>
        <v>0</v>
      </c>
      <c r="AK138" s="243">
        <f t="shared" si="37"/>
        <v>0</v>
      </c>
      <c r="AL138" s="243">
        <f t="shared" si="37"/>
        <v>0</v>
      </c>
      <c r="AM138" s="243">
        <f t="shared" si="37"/>
        <v>0</v>
      </c>
      <c r="AN138" s="243">
        <f t="shared" si="37"/>
        <v>0</v>
      </c>
      <c r="AO138" s="243">
        <f t="shared" si="37"/>
        <v>0</v>
      </c>
      <c r="AP138" s="243">
        <f t="shared" si="37"/>
        <v>0</v>
      </c>
      <c r="AQ138" s="243">
        <f t="shared" si="37"/>
        <v>0</v>
      </c>
      <c r="AR138" s="243">
        <f t="shared" si="37"/>
        <v>0</v>
      </c>
      <c r="AS138" s="243">
        <f t="shared" si="37"/>
        <v>0</v>
      </c>
      <c r="AT138" s="243">
        <f t="shared" si="37"/>
        <v>0</v>
      </c>
      <c r="AU138" s="243">
        <f t="shared" si="37"/>
        <v>0</v>
      </c>
      <c r="AV138" s="243">
        <f t="shared" si="37"/>
        <v>0</v>
      </c>
      <c r="AW138" s="243">
        <f t="shared" si="37"/>
        <v>0</v>
      </c>
      <c r="AX138" s="243">
        <f t="shared" si="37"/>
        <v>0</v>
      </c>
      <c r="AY138" s="243">
        <f t="shared" si="37"/>
        <v>0</v>
      </c>
      <c r="AZ138" s="243">
        <f t="shared" si="37"/>
        <v>0</v>
      </c>
      <c r="BA138" s="243">
        <f t="shared" si="37"/>
        <v>0</v>
      </c>
      <c r="BB138" s="239">
        <f t="shared" si="34"/>
        <v>0</v>
      </c>
      <c r="BC138" s="243">
        <f t="shared" si="37"/>
        <v>0</v>
      </c>
      <c r="BD138" s="243">
        <f t="shared" si="37"/>
        <v>0</v>
      </c>
      <c r="BE138" s="243">
        <f t="shared" si="37"/>
        <v>0</v>
      </c>
    </row>
    <row r="139" s="224" customFormat="1" ht="15.95" customHeight="1" spans="1:57">
      <c r="A139" s="242" t="s">
        <v>773</v>
      </c>
      <c r="B139" s="238">
        <f t="shared" si="32"/>
        <v>0</v>
      </c>
      <c r="C139" s="239">
        <f>SUM('[6]表六 (1)'!B140)</f>
        <v>0</v>
      </c>
      <c r="D139" s="239">
        <f t="shared" si="36"/>
        <v>0</v>
      </c>
      <c r="E139" s="246"/>
      <c r="F139" s="246"/>
      <c r="G139" s="246"/>
      <c r="H139" s="246"/>
      <c r="I139" s="246"/>
      <c r="J139" s="246"/>
      <c r="K139" s="239">
        <f t="shared" si="33"/>
        <v>0</v>
      </c>
      <c r="L139" s="246"/>
      <c r="M139" s="246"/>
      <c r="N139" s="246"/>
      <c r="O139" s="246"/>
      <c r="P139" s="246"/>
      <c r="Q139" s="246"/>
      <c r="R139" s="246"/>
      <c r="S139" s="246"/>
      <c r="T139" s="246"/>
      <c r="U139" s="246"/>
      <c r="V139" s="246"/>
      <c r="W139" s="246"/>
      <c r="X139" s="246"/>
      <c r="Y139" s="246"/>
      <c r="Z139" s="246"/>
      <c r="AA139" s="246"/>
      <c r="AB139" s="246"/>
      <c r="AC139" s="246"/>
      <c r="AD139" s="246"/>
      <c r="AE139" s="246"/>
      <c r="AF139" s="246"/>
      <c r="AG139" s="246"/>
      <c r="AH139" s="246"/>
      <c r="AI139" s="246"/>
      <c r="AJ139" s="246"/>
      <c r="AK139" s="246"/>
      <c r="AL139" s="246"/>
      <c r="AM139" s="246"/>
      <c r="AN139" s="246"/>
      <c r="AO139" s="246"/>
      <c r="AP139" s="246"/>
      <c r="AQ139" s="246"/>
      <c r="AR139" s="246"/>
      <c r="AS139" s="246"/>
      <c r="AT139" s="246"/>
      <c r="AU139" s="246"/>
      <c r="AV139" s="246"/>
      <c r="AW139" s="246"/>
      <c r="AX139" s="246"/>
      <c r="AY139" s="246"/>
      <c r="AZ139" s="246"/>
      <c r="BA139" s="246"/>
      <c r="BB139" s="239">
        <f t="shared" si="34"/>
        <v>0</v>
      </c>
      <c r="BC139" s="246"/>
      <c r="BD139" s="246"/>
      <c r="BE139" s="246"/>
    </row>
    <row r="140" s="224" customFormat="1" ht="15.95" customHeight="1" spans="1:57">
      <c r="A140" s="242" t="s">
        <v>774</v>
      </c>
      <c r="B140" s="238">
        <f t="shared" si="32"/>
        <v>0</v>
      </c>
      <c r="C140" s="239">
        <f>SUM('[6]表六 (1)'!B141)</f>
        <v>0</v>
      </c>
      <c r="D140" s="239">
        <f t="shared" si="36"/>
        <v>0</v>
      </c>
      <c r="E140" s="246"/>
      <c r="F140" s="246"/>
      <c r="G140" s="246"/>
      <c r="H140" s="246"/>
      <c r="I140" s="246"/>
      <c r="J140" s="246"/>
      <c r="K140" s="239">
        <f t="shared" si="33"/>
        <v>0</v>
      </c>
      <c r="L140" s="246"/>
      <c r="M140" s="246"/>
      <c r="N140" s="246"/>
      <c r="O140" s="246"/>
      <c r="P140" s="246"/>
      <c r="Q140" s="246"/>
      <c r="R140" s="246"/>
      <c r="S140" s="246"/>
      <c r="T140" s="246"/>
      <c r="U140" s="246"/>
      <c r="V140" s="246"/>
      <c r="W140" s="246"/>
      <c r="X140" s="246"/>
      <c r="Y140" s="246"/>
      <c r="Z140" s="246"/>
      <c r="AA140" s="246"/>
      <c r="AB140" s="246"/>
      <c r="AC140" s="246"/>
      <c r="AD140" s="246"/>
      <c r="AE140" s="246"/>
      <c r="AF140" s="246"/>
      <c r="AG140" s="246"/>
      <c r="AH140" s="246"/>
      <c r="AI140" s="246"/>
      <c r="AJ140" s="246"/>
      <c r="AK140" s="246"/>
      <c r="AL140" s="246"/>
      <c r="AM140" s="246"/>
      <c r="AN140" s="246"/>
      <c r="AO140" s="246"/>
      <c r="AP140" s="246"/>
      <c r="AQ140" s="246"/>
      <c r="AR140" s="246"/>
      <c r="AS140" s="246"/>
      <c r="AT140" s="246"/>
      <c r="AU140" s="246"/>
      <c r="AV140" s="246"/>
      <c r="AW140" s="246"/>
      <c r="AX140" s="246"/>
      <c r="AY140" s="246"/>
      <c r="AZ140" s="246"/>
      <c r="BA140" s="246"/>
      <c r="BB140" s="239">
        <f t="shared" si="34"/>
        <v>0</v>
      </c>
      <c r="BC140" s="246"/>
      <c r="BD140" s="246"/>
      <c r="BE140" s="246"/>
    </row>
    <row r="141" s="224" customFormat="1" ht="15.95" customHeight="1" spans="1:57">
      <c r="A141" s="242" t="s">
        <v>775</v>
      </c>
      <c r="B141" s="238">
        <f t="shared" si="32"/>
        <v>0</v>
      </c>
      <c r="C141" s="239">
        <f>SUM('[6]表六 (1)'!B142)</f>
        <v>0</v>
      </c>
      <c r="D141" s="239">
        <f t="shared" si="36"/>
        <v>0</v>
      </c>
      <c r="E141" s="246"/>
      <c r="F141" s="246"/>
      <c r="G141" s="246"/>
      <c r="H141" s="246"/>
      <c r="I141" s="246"/>
      <c r="J141" s="246"/>
      <c r="K141" s="239">
        <f t="shared" si="33"/>
        <v>0</v>
      </c>
      <c r="L141" s="246"/>
      <c r="M141" s="246"/>
      <c r="N141" s="246"/>
      <c r="O141" s="246"/>
      <c r="P141" s="246"/>
      <c r="Q141" s="246"/>
      <c r="R141" s="246"/>
      <c r="S141" s="246"/>
      <c r="T141" s="246"/>
      <c r="U141" s="246"/>
      <c r="V141" s="246"/>
      <c r="W141" s="246"/>
      <c r="X141" s="246"/>
      <c r="Y141" s="246"/>
      <c r="Z141" s="246"/>
      <c r="AA141" s="246"/>
      <c r="AB141" s="246"/>
      <c r="AC141" s="246"/>
      <c r="AD141" s="246"/>
      <c r="AE141" s="246"/>
      <c r="AF141" s="246"/>
      <c r="AG141" s="246"/>
      <c r="AH141" s="246"/>
      <c r="AI141" s="246"/>
      <c r="AJ141" s="246"/>
      <c r="AK141" s="246"/>
      <c r="AL141" s="246"/>
      <c r="AM141" s="246"/>
      <c r="AN141" s="246"/>
      <c r="AO141" s="246"/>
      <c r="AP141" s="246"/>
      <c r="AQ141" s="246"/>
      <c r="AR141" s="246"/>
      <c r="AS141" s="246"/>
      <c r="AT141" s="246"/>
      <c r="AU141" s="246"/>
      <c r="AV141" s="246"/>
      <c r="AW141" s="246"/>
      <c r="AX141" s="246"/>
      <c r="AY141" s="246"/>
      <c r="AZ141" s="246"/>
      <c r="BA141" s="246"/>
      <c r="BB141" s="239">
        <f t="shared" si="34"/>
        <v>0</v>
      </c>
      <c r="BC141" s="246"/>
      <c r="BD141" s="246"/>
      <c r="BE141" s="246"/>
    </row>
    <row r="142" s="224" customFormat="1" ht="15.95" customHeight="1" spans="1:57">
      <c r="A142" s="242" t="s">
        <v>776</v>
      </c>
      <c r="B142" s="238">
        <f t="shared" si="32"/>
        <v>0</v>
      </c>
      <c r="C142" s="239">
        <f>SUM('[6]表六 (1)'!B143)</f>
        <v>0</v>
      </c>
      <c r="D142" s="239">
        <f t="shared" si="36"/>
        <v>0</v>
      </c>
      <c r="E142" s="246"/>
      <c r="F142" s="246"/>
      <c r="G142" s="246"/>
      <c r="H142" s="246"/>
      <c r="I142" s="246"/>
      <c r="J142" s="246"/>
      <c r="K142" s="239">
        <f t="shared" si="33"/>
        <v>0</v>
      </c>
      <c r="L142" s="246"/>
      <c r="M142" s="246"/>
      <c r="N142" s="246"/>
      <c r="O142" s="246"/>
      <c r="P142" s="246"/>
      <c r="Q142" s="246"/>
      <c r="R142" s="246"/>
      <c r="S142" s="246"/>
      <c r="T142" s="246"/>
      <c r="U142" s="246"/>
      <c r="V142" s="246"/>
      <c r="W142" s="246"/>
      <c r="X142" s="246"/>
      <c r="Y142" s="246"/>
      <c r="Z142" s="246"/>
      <c r="AA142" s="246"/>
      <c r="AB142" s="246"/>
      <c r="AC142" s="246"/>
      <c r="AD142" s="246"/>
      <c r="AE142" s="246"/>
      <c r="AF142" s="246"/>
      <c r="AG142" s="246"/>
      <c r="AH142" s="246"/>
      <c r="AI142" s="246"/>
      <c r="AJ142" s="246"/>
      <c r="AK142" s="246"/>
      <c r="AL142" s="246"/>
      <c r="AM142" s="246"/>
      <c r="AN142" s="246"/>
      <c r="AO142" s="246"/>
      <c r="AP142" s="246"/>
      <c r="AQ142" s="246"/>
      <c r="AR142" s="246"/>
      <c r="AS142" s="246"/>
      <c r="AT142" s="246"/>
      <c r="AU142" s="246"/>
      <c r="AV142" s="246"/>
      <c r="AW142" s="246"/>
      <c r="AX142" s="246"/>
      <c r="AY142" s="246"/>
      <c r="AZ142" s="246"/>
      <c r="BA142" s="246"/>
      <c r="BB142" s="239">
        <f t="shared" si="34"/>
        <v>0</v>
      </c>
      <c r="BC142" s="246"/>
      <c r="BD142" s="246"/>
      <c r="BE142" s="246"/>
    </row>
    <row r="143" s="224" customFormat="1" ht="15.95" customHeight="1" spans="1:57">
      <c r="A143" s="242" t="s">
        <v>777</v>
      </c>
      <c r="B143" s="238">
        <f t="shared" si="32"/>
        <v>0</v>
      </c>
      <c r="C143" s="239">
        <f>SUM('[6]表六 (1)'!B144)</f>
        <v>0</v>
      </c>
      <c r="D143" s="239">
        <f t="shared" si="36"/>
        <v>0</v>
      </c>
      <c r="E143" s="246"/>
      <c r="F143" s="246"/>
      <c r="G143" s="246"/>
      <c r="H143" s="246"/>
      <c r="I143" s="246"/>
      <c r="J143" s="246"/>
      <c r="K143" s="239">
        <f t="shared" si="33"/>
        <v>0</v>
      </c>
      <c r="L143" s="246"/>
      <c r="M143" s="246"/>
      <c r="N143" s="246"/>
      <c r="O143" s="246"/>
      <c r="P143" s="246"/>
      <c r="Q143" s="246"/>
      <c r="R143" s="246"/>
      <c r="S143" s="246"/>
      <c r="T143" s="246"/>
      <c r="U143" s="246"/>
      <c r="V143" s="246"/>
      <c r="W143" s="246"/>
      <c r="X143" s="246"/>
      <c r="Y143" s="246"/>
      <c r="Z143" s="246"/>
      <c r="AA143" s="246"/>
      <c r="AB143" s="246"/>
      <c r="AC143" s="246"/>
      <c r="AD143" s="246"/>
      <c r="AE143" s="246"/>
      <c r="AF143" s="246"/>
      <c r="AG143" s="246"/>
      <c r="AH143" s="246"/>
      <c r="AI143" s="246"/>
      <c r="AJ143" s="246"/>
      <c r="AK143" s="246"/>
      <c r="AL143" s="246"/>
      <c r="AM143" s="246"/>
      <c r="AN143" s="246"/>
      <c r="AO143" s="246"/>
      <c r="AP143" s="246"/>
      <c r="AQ143" s="246"/>
      <c r="AR143" s="246"/>
      <c r="AS143" s="246"/>
      <c r="AT143" s="246"/>
      <c r="AU143" s="246"/>
      <c r="AV143" s="246"/>
      <c r="AW143" s="246"/>
      <c r="AX143" s="246"/>
      <c r="AY143" s="246"/>
      <c r="AZ143" s="246"/>
      <c r="BA143" s="246"/>
      <c r="BB143" s="239">
        <f t="shared" si="34"/>
        <v>0</v>
      </c>
      <c r="BC143" s="246"/>
      <c r="BD143" s="246"/>
      <c r="BE143" s="246"/>
    </row>
    <row r="144" s="224" customFormat="1" ht="15.95" customHeight="1" spans="1:57">
      <c r="A144" s="242" t="s">
        <v>778</v>
      </c>
      <c r="B144" s="238">
        <f t="shared" si="32"/>
        <v>0</v>
      </c>
      <c r="C144" s="239">
        <f>SUM('[6]表六 (1)'!B145)</f>
        <v>0</v>
      </c>
      <c r="D144" s="239">
        <f t="shared" si="36"/>
        <v>0</v>
      </c>
      <c r="E144" s="246"/>
      <c r="F144" s="246"/>
      <c r="G144" s="246"/>
      <c r="H144" s="246"/>
      <c r="I144" s="246"/>
      <c r="J144" s="246"/>
      <c r="K144" s="239">
        <f t="shared" si="33"/>
        <v>0</v>
      </c>
      <c r="L144" s="246"/>
      <c r="M144" s="246"/>
      <c r="N144" s="246"/>
      <c r="O144" s="246"/>
      <c r="P144" s="246"/>
      <c r="Q144" s="246"/>
      <c r="R144" s="246"/>
      <c r="S144" s="246"/>
      <c r="T144" s="246"/>
      <c r="U144" s="246"/>
      <c r="V144" s="246"/>
      <c r="W144" s="246"/>
      <c r="X144" s="246"/>
      <c r="Y144" s="246"/>
      <c r="Z144" s="246"/>
      <c r="AA144" s="246"/>
      <c r="AB144" s="246"/>
      <c r="AC144" s="246"/>
      <c r="AD144" s="246"/>
      <c r="AE144" s="246"/>
      <c r="AF144" s="246"/>
      <c r="AG144" s="246"/>
      <c r="AH144" s="246"/>
      <c r="AI144" s="246"/>
      <c r="AJ144" s="246"/>
      <c r="AK144" s="246"/>
      <c r="AL144" s="246"/>
      <c r="AM144" s="246"/>
      <c r="AN144" s="246"/>
      <c r="AO144" s="246"/>
      <c r="AP144" s="246"/>
      <c r="AQ144" s="246"/>
      <c r="AR144" s="246"/>
      <c r="AS144" s="246"/>
      <c r="AT144" s="246"/>
      <c r="AU144" s="246"/>
      <c r="AV144" s="246"/>
      <c r="AW144" s="246"/>
      <c r="AX144" s="246"/>
      <c r="AY144" s="246"/>
      <c r="AZ144" s="246"/>
      <c r="BA144" s="246"/>
      <c r="BB144" s="239">
        <f t="shared" si="34"/>
        <v>0</v>
      </c>
      <c r="BC144" s="246"/>
      <c r="BD144" s="246"/>
      <c r="BE144" s="246"/>
    </row>
    <row r="145" s="224" customFormat="1" ht="15.95" customHeight="1" spans="1:57">
      <c r="A145" s="242" t="s">
        <v>779</v>
      </c>
      <c r="B145" s="238">
        <f t="shared" si="32"/>
        <v>0</v>
      </c>
      <c r="C145" s="239">
        <f>SUM('[6]表六 (1)'!B146)</f>
        <v>0</v>
      </c>
      <c r="D145" s="239">
        <f t="shared" si="36"/>
        <v>0</v>
      </c>
      <c r="E145" s="243">
        <f t="shared" ref="E145:BE145" si="38">SUM(E146:E147)</f>
        <v>0</v>
      </c>
      <c r="F145" s="243">
        <f t="shared" si="38"/>
        <v>0</v>
      </c>
      <c r="G145" s="243">
        <f t="shared" si="38"/>
        <v>0</v>
      </c>
      <c r="H145" s="243">
        <f t="shared" si="38"/>
        <v>0</v>
      </c>
      <c r="I145" s="243">
        <f t="shared" si="38"/>
        <v>0</v>
      </c>
      <c r="J145" s="243">
        <f t="shared" si="38"/>
        <v>0</v>
      </c>
      <c r="K145" s="239">
        <f t="shared" si="33"/>
        <v>0</v>
      </c>
      <c r="L145" s="243">
        <f t="shared" si="38"/>
        <v>0</v>
      </c>
      <c r="M145" s="243">
        <f t="shared" si="38"/>
        <v>0</v>
      </c>
      <c r="N145" s="243">
        <f t="shared" si="38"/>
        <v>0</v>
      </c>
      <c r="O145" s="243">
        <f t="shared" si="38"/>
        <v>0</v>
      </c>
      <c r="P145" s="243">
        <f t="shared" si="38"/>
        <v>0</v>
      </c>
      <c r="Q145" s="243">
        <f t="shared" si="38"/>
        <v>0</v>
      </c>
      <c r="R145" s="243">
        <f t="shared" si="38"/>
        <v>0</v>
      </c>
      <c r="S145" s="243">
        <f t="shared" si="38"/>
        <v>0</v>
      </c>
      <c r="T145" s="243">
        <f t="shared" si="38"/>
        <v>0</v>
      </c>
      <c r="U145" s="243">
        <f t="shared" si="38"/>
        <v>0</v>
      </c>
      <c r="V145" s="243">
        <f t="shared" si="38"/>
        <v>0</v>
      </c>
      <c r="W145" s="243">
        <f t="shared" si="38"/>
        <v>0</v>
      </c>
      <c r="X145" s="243">
        <f t="shared" si="38"/>
        <v>0</v>
      </c>
      <c r="Y145" s="243">
        <f t="shared" si="38"/>
        <v>0</v>
      </c>
      <c r="Z145" s="243">
        <f t="shared" si="38"/>
        <v>0</v>
      </c>
      <c r="AA145" s="243">
        <f t="shared" si="38"/>
        <v>0</v>
      </c>
      <c r="AB145" s="243">
        <f t="shared" si="38"/>
        <v>0</v>
      </c>
      <c r="AC145" s="243">
        <f t="shared" si="38"/>
        <v>0</v>
      </c>
      <c r="AD145" s="243">
        <f t="shared" si="38"/>
        <v>0</v>
      </c>
      <c r="AE145" s="243">
        <f t="shared" si="38"/>
        <v>0</v>
      </c>
      <c r="AF145" s="243">
        <f t="shared" si="38"/>
        <v>0</v>
      </c>
      <c r="AG145" s="243">
        <f t="shared" si="38"/>
        <v>0</v>
      </c>
      <c r="AH145" s="243">
        <f t="shared" si="38"/>
        <v>0</v>
      </c>
      <c r="AI145" s="243">
        <f t="shared" si="38"/>
        <v>0</v>
      </c>
      <c r="AJ145" s="243">
        <f t="shared" si="38"/>
        <v>0</v>
      </c>
      <c r="AK145" s="243">
        <f t="shared" si="38"/>
        <v>0</v>
      </c>
      <c r="AL145" s="243">
        <f t="shared" si="38"/>
        <v>0</v>
      </c>
      <c r="AM145" s="243">
        <f t="shared" si="38"/>
        <v>0</v>
      </c>
      <c r="AN145" s="243">
        <f t="shared" si="38"/>
        <v>0</v>
      </c>
      <c r="AO145" s="243">
        <f t="shared" si="38"/>
        <v>0</v>
      </c>
      <c r="AP145" s="243">
        <f t="shared" si="38"/>
        <v>0</v>
      </c>
      <c r="AQ145" s="243">
        <f t="shared" si="38"/>
        <v>0</v>
      </c>
      <c r="AR145" s="243">
        <f t="shared" si="38"/>
        <v>0</v>
      </c>
      <c r="AS145" s="243">
        <f t="shared" si="38"/>
        <v>0</v>
      </c>
      <c r="AT145" s="243">
        <f t="shared" si="38"/>
        <v>0</v>
      </c>
      <c r="AU145" s="243">
        <f t="shared" si="38"/>
        <v>0</v>
      </c>
      <c r="AV145" s="243">
        <f t="shared" si="38"/>
        <v>0</v>
      </c>
      <c r="AW145" s="243">
        <f t="shared" si="38"/>
        <v>0</v>
      </c>
      <c r="AX145" s="243">
        <f t="shared" si="38"/>
        <v>0</v>
      </c>
      <c r="AY145" s="243">
        <f t="shared" si="38"/>
        <v>0</v>
      </c>
      <c r="AZ145" s="243">
        <f t="shared" si="38"/>
        <v>0</v>
      </c>
      <c r="BA145" s="243">
        <f t="shared" si="38"/>
        <v>0</v>
      </c>
      <c r="BB145" s="239">
        <f t="shared" si="34"/>
        <v>0</v>
      </c>
      <c r="BC145" s="243">
        <f t="shared" si="38"/>
        <v>0</v>
      </c>
      <c r="BD145" s="243">
        <f t="shared" si="38"/>
        <v>0</v>
      </c>
      <c r="BE145" s="243">
        <f t="shared" si="38"/>
        <v>0</v>
      </c>
    </row>
    <row r="146" s="224" customFormat="1" ht="15.95" customHeight="1" spans="1:57">
      <c r="A146" s="242" t="s">
        <v>780</v>
      </c>
      <c r="B146" s="238">
        <f t="shared" si="32"/>
        <v>0</v>
      </c>
      <c r="C146" s="239">
        <f>SUM('[6]表六 (1)'!B147)</f>
        <v>0</v>
      </c>
      <c r="D146" s="239">
        <f t="shared" si="36"/>
        <v>0</v>
      </c>
      <c r="E146" s="246"/>
      <c r="F146" s="246"/>
      <c r="G146" s="246"/>
      <c r="H146" s="246"/>
      <c r="I146" s="246"/>
      <c r="J146" s="246"/>
      <c r="K146" s="239">
        <f t="shared" si="33"/>
        <v>0</v>
      </c>
      <c r="L146" s="246"/>
      <c r="M146" s="246"/>
      <c r="N146" s="246"/>
      <c r="O146" s="246"/>
      <c r="P146" s="246"/>
      <c r="Q146" s="246"/>
      <c r="R146" s="246"/>
      <c r="S146" s="246"/>
      <c r="T146" s="246"/>
      <c r="U146" s="246"/>
      <c r="V146" s="246"/>
      <c r="W146" s="246"/>
      <c r="X146" s="246"/>
      <c r="Y146" s="246"/>
      <c r="Z146" s="246"/>
      <c r="AA146" s="246"/>
      <c r="AB146" s="246"/>
      <c r="AC146" s="246"/>
      <c r="AD146" s="246"/>
      <c r="AE146" s="246"/>
      <c r="AF146" s="246"/>
      <c r="AG146" s="246"/>
      <c r="AH146" s="246"/>
      <c r="AI146" s="246"/>
      <c r="AJ146" s="246"/>
      <c r="AK146" s="246"/>
      <c r="AL146" s="246"/>
      <c r="AM146" s="246"/>
      <c r="AN146" s="246"/>
      <c r="AO146" s="246"/>
      <c r="AP146" s="246"/>
      <c r="AQ146" s="246"/>
      <c r="AR146" s="246"/>
      <c r="AS146" s="246"/>
      <c r="AT146" s="246"/>
      <c r="AU146" s="246"/>
      <c r="AV146" s="246"/>
      <c r="AW146" s="246"/>
      <c r="AX146" s="246"/>
      <c r="AY146" s="246"/>
      <c r="AZ146" s="246"/>
      <c r="BA146" s="246"/>
      <c r="BB146" s="239">
        <f t="shared" si="34"/>
        <v>0</v>
      </c>
      <c r="BC146" s="246"/>
      <c r="BD146" s="246"/>
      <c r="BE146" s="246"/>
    </row>
    <row r="147" s="224" customFormat="1" ht="15.95" customHeight="1" spans="1:57">
      <c r="A147" s="242" t="s">
        <v>781</v>
      </c>
      <c r="B147" s="238">
        <f t="shared" si="32"/>
        <v>0</v>
      </c>
      <c r="C147" s="239">
        <f>SUM('[6]表六 (1)'!B148)</f>
        <v>0</v>
      </c>
      <c r="D147" s="239">
        <f t="shared" si="36"/>
        <v>0</v>
      </c>
      <c r="E147" s="243">
        <f t="shared" ref="E147:BE147" si="39">SUM(E148:E159)</f>
        <v>0</v>
      </c>
      <c r="F147" s="243">
        <f t="shared" si="39"/>
        <v>0</v>
      </c>
      <c r="G147" s="243">
        <f t="shared" si="39"/>
        <v>0</v>
      </c>
      <c r="H147" s="243">
        <f t="shared" si="39"/>
        <v>0</v>
      </c>
      <c r="I147" s="243">
        <f t="shared" si="39"/>
        <v>0</v>
      </c>
      <c r="J147" s="243">
        <f t="shared" si="39"/>
        <v>0</v>
      </c>
      <c r="K147" s="239">
        <f t="shared" si="33"/>
        <v>0</v>
      </c>
      <c r="L147" s="243">
        <f t="shared" si="39"/>
        <v>0</v>
      </c>
      <c r="M147" s="243">
        <f t="shared" si="39"/>
        <v>0</v>
      </c>
      <c r="N147" s="243">
        <f t="shared" si="39"/>
        <v>0</v>
      </c>
      <c r="O147" s="243">
        <f t="shared" si="39"/>
        <v>0</v>
      </c>
      <c r="P147" s="243">
        <f t="shared" si="39"/>
        <v>0</v>
      </c>
      <c r="Q147" s="243">
        <f t="shared" si="39"/>
        <v>0</v>
      </c>
      <c r="R147" s="243">
        <f t="shared" si="39"/>
        <v>0</v>
      </c>
      <c r="S147" s="243">
        <f t="shared" si="39"/>
        <v>0</v>
      </c>
      <c r="T147" s="243">
        <f t="shared" si="39"/>
        <v>0</v>
      </c>
      <c r="U147" s="243">
        <f t="shared" si="39"/>
        <v>0</v>
      </c>
      <c r="V147" s="243">
        <f t="shared" si="39"/>
        <v>0</v>
      </c>
      <c r="W147" s="243">
        <f t="shared" si="39"/>
        <v>0</v>
      </c>
      <c r="X147" s="243">
        <f t="shared" si="39"/>
        <v>0</v>
      </c>
      <c r="Y147" s="243">
        <f t="shared" si="39"/>
        <v>0</v>
      </c>
      <c r="Z147" s="243">
        <f t="shared" si="39"/>
        <v>0</v>
      </c>
      <c r="AA147" s="243">
        <f t="shared" si="39"/>
        <v>0</v>
      </c>
      <c r="AB147" s="243">
        <f t="shared" si="39"/>
        <v>0</v>
      </c>
      <c r="AC147" s="243">
        <f t="shared" si="39"/>
        <v>0</v>
      </c>
      <c r="AD147" s="243">
        <f t="shared" si="39"/>
        <v>0</v>
      </c>
      <c r="AE147" s="243">
        <f t="shared" si="39"/>
        <v>0</v>
      </c>
      <c r="AF147" s="243">
        <f t="shared" si="39"/>
        <v>0</v>
      </c>
      <c r="AG147" s="243">
        <f t="shared" si="39"/>
        <v>0</v>
      </c>
      <c r="AH147" s="243">
        <f t="shared" si="39"/>
        <v>0</v>
      </c>
      <c r="AI147" s="243">
        <f t="shared" si="39"/>
        <v>0</v>
      </c>
      <c r="AJ147" s="243">
        <f t="shared" si="39"/>
        <v>0</v>
      </c>
      <c r="AK147" s="243">
        <f t="shared" si="39"/>
        <v>0</v>
      </c>
      <c r="AL147" s="243">
        <f t="shared" si="39"/>
        <v>0</v>
      </c>
      <c r="AM147" s="243">
        <f t="shared" si="39"/>
        <v>0</v>
      </c>
      <c r="AN147" s="243">
        <f t="shared" si="39"/>
        <v>0</v>
      </c>
      <c r="AO147" s="243">
        <f t="shared" si="39"/>
        <v>0</v>
      </c>
      <c r="AP147" s="243">
        <f t="shared" si="39"/>
        <v>0</v>
      </c>
      <c r="AQ147" s="243">
        <f t="shared" si="39"/>
        <v>0</v>
      </c>
      <c r="AR147" s="243">
        <f t="shared" si="39"/>
        <v>0</v>
      </c>
      <c r="AS147" s="243">
        <f t="shared" si="39"/>
        <v>0</v>
      </c>
      <c r="AT147" s="243">
        <f t="shared" si="39"/>
        <v>0</v>
      </c>
      <c r="AU147" s="243">
        <f t="shared" si="39"/>
        <v>0</v>
      </c>
      <c r="AV147" s="243">
        <f t="shared" si="39"/>
        <v>0</v>
      </c>
      <c r="AW147" s="243">
        <f t="shared" si="39"/>
        <v>0</v>
      </c>
      <c r="AX147" s="243">
        <f t="shared" si="39"/>
        <v>0</v>
      </c>
      <c r="AY147" s="243">
        <f t="shared" si="39"/>
        <v>0</v>
      </c>
      <c r="AZ147" s="243">
        <f t="shared" si="39"/>
        <v>0</v>
      </c>
      <c r="BA147" s="243">
        <f t="shared" si="39"/>
        <v>0</v>
      </c>
      <c r="BB147" s="239">
        <f t="shared" si="34"/>
        <v>0</v>
      </c>
      <c r="BC147" s="243">
        <f t="shared" si="39"/>
        <v>0</v>
      </c>
      <c r="BD147" s="243">
        <f t="shared" si="39"/>
        <v>0</v>
      </c>
      <c r="BE147" s="243">
        <f t="shared" si="39"/>
        <v>0</v>
      </c>
    </row>
    <row r="148" s="224" customFormat="1" ht="15.95" customHeight="1" spans="1:57">
      <c r="A148" s="261" t="s">
        <v>782</v>
      </c>
      <c r="B148" s="238">
        <f t="shared" si="32"/>
        <v>0</v>
      </c>
      <c r="C148" s="239">
        <f>SUM('[6]表六 (1)'!B149)</f>
        <v>0</v>
      </c>
      <c r="D148" s="239">
        <f t="shared" si="36"/>
        <v>0</v>
      </c>
      <c r="E148" s="246"/>
      <c r="F148" s="246"/>
      <c r="G148" s="246"/>
      <c r="H148" s="246"/>
      <c r="I148" s="246"/>
      <c r="J148" s="246"/>
      <c r="K148" s="239">
        <f t="shared" si="33"/>
        <v>0</v>
      </c>
      <c r="L148" s="246"/>
      <c r="M148" s="246"/>
      <c r="N148" s="246"/>
      <c r="O148" s="246"/>
      <c r="P148" s="246"/>
      <c r="Q148" s="246"/>
      <c r="R148" s="246"/>
      <c r="S148" s="246"/>
      <c r="T148" s="246"/>
      <c r="U148" s="246"/>
      <c r="V148" s="246"/>
      <c r="W148" s="246"/>
      <c r="X148" s="246"/>
      <c r="Y148" s="246"/>
      <c r="Z148" s="246"/>
      <c r="AA148" s="246"/>
      <c r="AB148" s="246"/>
      <c r="AC148" s="246"/>
      <c r="AD148" s="246"/>
      <c r="AE148" s="246"/>
      <c r="AF148" s="246"/>
      <c r="AG148" s="246"/>
      <c r="AH148" s="246"/>
      <c r="AI148" s="246"/>
      <c r="AJ148" s="246"/>
      <c r="AK148" s="246"/>
      <c r="AL148" s="246"/>
      <c r="AM148" s="246"/>
      <c r="AN148" s="246"/>
      <c r="AO148" s="246"/>
      <c r="AP148" s="246"/>
      <c r="AQ148" s="246"/>
      <c r="AR148" s="246"/>
      <c r="AS148" s="246"/>
      <c r="AT148" s="246"/>
      <c r="AU148" s="246"/>
      <c r="AV148" s="246"/>
      <c r="AW148" s="246"/>
      <c r="AX148" s="246"/>
      <c r="AY148" s="246"/>
      <c r="AZ148" s="246"/>
      <c r="BA148" s="246"/>
      <c r="BB148" s="239">
        <f t="shared" si="34"/>
        <v>0</v>
      </c>
      <c r="BC148" s="246"/>
      <c r="BD148" s="246"/>
      <c r="BE148" s="246"/>
    </row>
    <row r="149" s="224" customFormat="1" ht="15.95" customHeight="1" spans="1:57">
      <c r="A149" s="242" t="s">
        <v>783</v>
      </c>
      <c r="B149" s="238">
        <f t="shared" si="32"/>
        <v>0</v>
      </c>
      <c r="C149" s="239">
        <f>SUM('[6]表六 (1)'!B150)</f>
        <v>0</v>
      </c>
      <c r="D149" s="239">
        <f t="shared" si="36"/>
        <v>0</v>
      </c>
      <c r="E149" s="246"/>
      <c r="F149" s="246"/>
      <c r="G149" s="246"/>
      <c r="H149" s="246"/>
      <c r="I149" s="246"/>
      <c r="J149" s="246"/>
      <c r="K149" s="239">
        <f t="shared" si="33"/>
        <v>0</v>
      </c>
      <c r="L149" s="246"/>
      <c r="M149" s="246"/>
      <c r="N149" s="246"/>
      <c r="O149" s="246"/>
      <c r="P149" s="246"/>
      <c r="Q149" s="246"/>
      <c r="R149" s="246"/>
      <c r="S149" s="246"/>
      <c r="T149" s="246"/>
      <c r="U149" s="246"/>
      <c r="V149" s="246"/>
      <c r="W149" s="246"/>
      <c r="X149" s="246"/>
      <c r="Y149" s="246"/>
      <c r="Z149" s="246"/>
      <c r="AA149" s="246"/>
      <c r="AB149" s="246"/>
      <c r="AC149" s="246"/>
      <c r="AD149" s="246"/>
      <c r="AE149" s="246"/>
      <c r="AF149" s="246"/>
      <c r="AG149" s="246"/>
      <c r="AH149" s="246"/>
      <c r="AI149" s="246"/>
      <c r="AJ149" s="246"/>
      <c r="AK149" s="246"/>
      <c r="AL149" s="246"/>
      <c r="AM149" s="246"/>
      <c r="AN149" s="246"/>
      <c r="AO149" s="246"/>
      <c r="AP149" s="246"/>
      <c r="AQ149" s="246"/>
      <c r="AR149" s="246"/>
      <c r="AS149" s="246"/>
      <c r="AT149" s="246"/>
      <c r="AU149" s="246"/>
      <c r="AV149" s="246"/>
      <c r="AW149" s="246"/>
      <c r="AX149" s="246"/>
      <c r="AY149" s="246"/>
      <c r="AZ149" s="246"/>
      <c r="BA149" s="246"/>
      <c r="BB149" s="239">
        <f t="shared" si="34"/>
        <v>0</v>
      </c>
      <c r="BC149" s="246"/>
      <c r="BD149" s="246"/>
      <c r="BE149" s="246"/>
    </row>
    <row r="150" s="224" customFormat="1" ht="15.95" customHeight="1" spans="1:57">
      <c r="A150" s="242" t="s">
        <v>784</v>
      </c>
      <c r="B150" s="238">
        <f t="shared" si="32"/>
        <v>0</v>
      </c>
      <c r="C150" s="239">
        <f>SUM('[6]表六 (1)'!B151)</f>
        <v>0</v>
      </c>
      <c r="D150" s="239">
        <f t="shared" si="36"/>
        <v>0</v>
      </c>
      <c r="E150" s="246"/>
      <c r="F150" s="246"/>
      <c r="G150" s="246"/>
      <c r="H150" s="246"/>
      <c r="I150" s="246"/>
      <c r="J150" s="246"/>
      <c r="K150" s="239">
        <f t="shared" si="33"/>
        <v>0</v>
      </c>
      <c r="L150" s="246"/>
      <c r="M150" s="246"/>
      <c r="N150" s="246"/>
      <c r="O150" s="246"/>
      <c r="P150" s="246"/>
      <c r="Q150" s="246"/>
      <c r="R150" s="246"/>
      <c r="S150" s="246"/>
      <c r="T150" s="246"/>
      <c r="U150" s="246"/>
      <c r="V150" s="246"/>
      <c r="W150" s="246"/>
      <c r="X150" s="246"/>
      <c r="Y150" s="246"/>
      <c r="Z150" s="246"/>
      <c r="AA150" s="246"/>
      <c r="AB150" s="246"/>
      <c r="AC150" s="246"/>
      <c r="AD150" s="246"/>
      <c r="AE150" s="246"/>
      <c r="AF150" s="246"/>
      <c r="AG150" s="246"/>
      <c r="AH150" s="246"/>
      <c r="AI150" s="246"/>
      <c r="AJ150" s="246"/>
      <c r="AK150" s="246"/>
      <c r="AL150" s="246"/>
      <c r="AM150" s="246"/>
      <c r="AN150" s="246"/>
      <c r="AO150" s="246"/>
      <c r="AP150" s="246"/>
      <c r="AQ150" s="246"/>
      <c r="AR150" s="246"/>
      <c r="AS150" s="246"/>
      <c r="AT150" s="246"/>
      <c r="AU150" s="246"/>
      <c r="AV150" s="246"/>
      <c r="AW150" s="246"/>
      <c r="AX150" s="246"/>
      <c r="AY150" s="246"/>
      <c r="AZ150" s="246"/>
      <c r="BA150" s="246"/>
      <c r="BB150" s="239">
        <f t="shared" si="34"/>
        <v>0</v>
      </c>
      <c r="BC150" s="246"/>
      <c r="BD150" s="246"/>
      <c r="BE150" s="246"/>
    </row>
    <row r="151" s="224" customFormat="1" ht="15.95" customHeight="1" spans="1:57">
      <c r="A151" s="242" t="s">
        <v>785</v>
      </c>
      <c r="B151" s="238">
        <f t="shared" si="32"/>
        <v>0</v>
      </c>
      <c r="C151" s="239">
        <f>SUM('[6]表六 (1)'!B152)</f>
        <v>0</v>
      </c>
      <c r="D151" s="239">
        <f t="shared" si="36"/>
        <v>0</v>
      </c>
      <c r="E151" s="246"/>
      <c r="F151" s="246"/>
      <c r="G151" s="246"/>
      <c r="H151" s="246"/>
      <c r="I151" s="246"/>
      <c r="J151" s="246"/>
      <c r="K151" s="239">
        <f t="shared" si="33"/>
        <v>0</v>
      </c>
      <c r="L151" s="246"/>
      <c r="M151" s="246"/>
      <c r="N151" s="246"/>
      <c r="O151" s="246"/>
      <c r="P151" s="246"/>
      <c r="Q151" s="246"/>
      <c r="R151" s="246"/>
      <c r="S151" s="246"/>
      <c r="T151" s="246"/>
      <c r="U151" s="246"/>
      <c r="V151" s="246"/>
      <c r="W151" s="246"/>
      <c r="X151" s="246"/>
      <c r="Y151" s="246"/>
      <c r="Z151" s="246"/>
      <c r="AA151" s="246"/>
      <c r="AB151" s="246"/>
      <c r="AC151" s="246"/>
      <c r="AD151" s="246"/>
      <c r="AE151" s="246"/>
      <c r="AF151" s="246"/>
      <c r="AG151" s="246"/>
      <c r="AH151" s="246"/>
      <c r="AI151" s="246"/>
      <c r="AJ151" s="246"/>
      <c r="AK151" s="246"/>
      <c r="AL151" s="246"/>
      <c r="AM151" s="246"/>
      <c r="AN151" s="246"/>
      <c r="AO151" s="246"/>
      <c r="AP151" s="246"/>
      <c r="AQ151" s="246"/>
      <c r="AR151" s="246"/>
      <c r="AS151" s="246"/>
      <c r="AT151" s="246"/>
      <c r="AU151" s="246"/>
      <c r="AV151" s="246"/>
      <c r="AW151" s="246"/>
      <c r="AX151" s="246"/>
      <c r="AY151" s="246"/>
      <c r="AZ151" s="246"/>
      <c r="BA151" s="246"/>
      <c r="BB151" s="239">
        <f t="shared" si="34"/>
        <v>0</v>
      </c>
      <c r="BC151" s="246"/>
      <c r="BD151" s="246"/>
      <c r="BE151" s="246"/>
    </row>
    <row r="152" s="224" customFormat="1" ht="15.95" customHeight="1" spans="1:57">
      <c r="A152" s="242" t="s">
        <v>786</v>
      </c>
      <c r="B152" s="238">
        <f t="shared" si="32"/>
        <v>0</v>
      </c>
      <c r="C152" s="239">
        <f>SUM('[6]表六 (1)'!B153)</f>
        <v>0</v>
      </c>
      <c r="D152" s="239">
        <f t="shared" si="36"/>
        <v>0</v>
      </c>
      <c r="E152" s="246"/>
      <c r="F152" s="246"/>
      <c r="G152" s="246"/>
      <c r="H152" s="246"/>
      <c r="I152" s="246"/>
      <c r="J152" s="246"/>
      <c r="K152" s="239">
        <f t="shared" si="33"/>
        <v>0</v>
      </c>
      <c r="L152" s="246"/>
      <c r="M152" s="246"/>
      <c r="N152" s="246"/>
      <c r="O152" s="246"/>
      <c r="P152" s="246"/>
      <c r="Q152" s="246"/>
      <c r="R152" s="246"/>
      <c r="S152" s="246"/>
      <c r="T152" s="246"/>
      <c r="U152" s="246"/>
      <c r="V152" s="246"/>
      <c r="W152" s="246"/>
      <c r="X152" s="246"/>
      <c r="Y152" s="246"/>
      <c r="Z152" s="246"/>
      <c r="AA152" s="246"/>
      <c r="AB152" s="246"/>
      <c r="AC152" s="246"/>
      <c r="AD152" s="246"/>
      <c r="AE152" s="246"/>
      <c r="AF152" s="246"/>
      <c r="AG152" s="246"/>
      <c r="AH152" s="246"/>
      <c r="AI152" s="246"/>
      <c r="AJ152" s="246"/>
      <c r="AK152" s="246"/>
      <c r="AL152" s="246"/>
      <c r="AM152" s="246"/>
      <c r="AN152" s="246"/>
      <c r="AO152" s="246"/>
      <c r="AP152" s="246"/>
      <c r="AQ152" s="246"/>
      <c r="AR152" s="246"/>
      <c r="AS152" s="246"/>
      <c r="AT152" s="246"/>
      <c r="AU152" s="246"/>
      <c r="AV152" s="246"/>
      <c r="AW152" s="246"/>
      <c r="AX152" s="246"/>
      <c r="AY152" s="246"/>
      <c r="AZ152" s="246"/>
      <c r="BA152" s="246"/>
      <c r="BB152" s="239">
        <f t="shared" si="34"/>
        <v>0</v>
      </c>
      <c r="BC152" s="246"/>
      <c r="BD152" s="246"/>
      <c r="BE152" s="246"/>
    </row>
    <row r="153" s="224" customFormat="1" ht="15.95" customHeight="1" spans="1:57">
      <c r="A153" s="242" t="s">
        <v>787</v>
      </c>
      <c r="B153" s="238">
        <f t="shared" si="32"/>
        <v>0</v>
      </c>
      <c r="C153" s="239">
        <f>SUM('[6]表六 (1)'!B154)</f>
        <v>0</v>
      </c>
      <c r="D153" s="239">
        <f t="shared" si="36"/>
        <v>0</v>
      </c>
      <c r="E153" s="246"/>
      <c r="F153" s="246"/>
      <c r="G153" s="246"/>
      <c r="H153" s="246"/>
      <c r="I153" s="246"/>
      <c r="J153" s="246"/>
      <c r="K153" s="239">
        <f t="shared" si="33"/>
        <v>0</v>
      </c>
      <c r="L153" s="246"/>
      <c r="M153" s="246"/>
      <c r="N153" s="246"/>
      <c r="O153" s="246"/>
      <c r="P153" s="246"/>
      <c r="Q153" s="246"/>
      <c r="R153" s="246"/>
      <c r="S153" s="246"/>
      <c r="T153" s="246"/>
      <c r="U153" s="246"/>
      <c r="V153" s="246"/>
      <c r="W153" s="246"/>
      <c r="X153" s="246"/>
      <c r="Y153" s="246"/>
      <c r="Z153" s="246"/>
      <c r="AA153" s="246"/>
      <c r="AB153" s="246"/>
      <c r="AC153" s="246"/>
      <c r="AD153" s="246"/>
      <c r="AE153" s="246"/>
      <c r="AF153" s="246"/>
      <c r="AG153" s="246"/>
      <c r="AH153" s="246"/>
      <c r="AI153" s="246"/>
      <c r="AJ153" s="246"/>
      <c r="AK153" s="246"/>
      <c r="AL153" s="246"/>
      <c r="AM153" s="246"/>
      <c r="AN153" s="246"/>
      <c r="AO153" s="246"/>
      <c r="AP153" s="246"/>
      <c r="AQ153" s="246"/>
      <c r="AR153" s="246"/>
      <c r="AS153" s="246"/>
      <c r="AT153" s="246"/>
      <c r="AU153" s="246"/>
      <c r="AV153" s="246"/>
      <c r="AW153" s="246"/>
      <c r="AX153" s="246"/>
      <c r="AY153" s="246"/>
      <c r="AZ153" s="246"/>
      <c r="BA153" s="246"/>
      <c r="BB153" s="239">
        <f t="shared" si="34"/>
        <v>0</v>
      </c>
      <c r="BC153" s="246"/>
      <c r="BD153" s="246"/>
      <c r="BE153" s="246"/>
    </row>
    <row r="154" s="224" customFormat="1" ht="15.95" customHeight="1" spans="1:57">
      <c r="A154" s="242" t="s">
        <v>788</v>
      </c>
      <c r="B154" s="238">
        <f t="shared" si="32"/>
        <v>0</v>
      </c>
      <c r="C154" s="239">
        <f>SUM('[6]表六 (1)'!B155)</f>
        <v>0</v>
      </c>
      <c r="D154" s="239">
        <f t="shared" si="36"/>
        <v>0</v>
      </c>
      <c r="E154" s="246"/>
      <c r="F154" s="246"/>
      <c r="G154" s="246"/>
      <c r="H154" s="246"/>
      <c r="I154" s="246"/>
      <c r="J154" s="246"/>
      <c r="K154" s="239">
        <f t="shared" si="33"/>
        <v>0</v>
      </c>
      <c r="L154" s="246"/>
      <c r="M154" s="246"/>
      <c r="N154" s="246"/>
      <c r="O154" s="246"/>
      <c r="P154" s="246"/>
      <c r="Q154" s="246"/>
      <c r="R154" s="246"/>
      <c r="S154" s="246"/>
      <c r="T154" s="246"/>
      <c r="U154" s="246"/>
      <c r="V154" s="246"/>
      <c r="W154" s="246"/>
      <c r="X154" s="246"/>
      <c r="Y154" s="246"/>
      <c r="Z154" s="246"/>
      <c r="AA154" s="246"/>
      <c r="AB154" s="246"/>
      <c r="AC154" s="246"/>
      <c r="AD154" s="246"/>
      <c r="AE154" s="246"/>
      <c r="AF154" s="246"/>
      <c r="AG154" s="246"/>
      <c r="AH154" s="246"/>
      <c r="AI154" s="246"/>
      <c r="AJ154" s="246"/>
      <c r="AK154" s="246"/>
      <c r="AL154" s="246"/>
      <c r="AM154" s="246"/>
      <c r="AN154" s="246"/>
      <c r="AO154" s="246"/>
      <c r="AP154" s="246"/>
      <c r="AQ154" s="246"/>
      <c r="AR154" s="246"/>
      <c r="AS154" s="246"/>
      <c r="AT154" s="246"/>
      <c r="AU154" s="246"/>
      <c r="AV154" s="246"/>
      <c r="AW154" s="246"/>
      <c r="AX154" s="246"/>
      <c r="AY154" s="246"/>
      <c r="AZ154" s="246"/>
      <c r="BA154" s="246"/>
      <c r="BB154" s="239">
        <f t="shared" si="34"/>
        <v>0</v>
      </c>
      <c r="BC154" s="246"/>
      <c r="BD154" s="246"/>
      <c r="BE154" s="246"/>
    </row>
    <row r="155" s="224" customFormat="1" ht="15.95" customHeight="1" spans="1:57">
      <c r="A155" s="242" t="s">
        <v>789</v>
      </c>
      <c r="B155" s="238">
        <f t="shared" si="32"/>
        <v>0</v>
      </c>
      <c r="C155" s="239">
        <f>SUM('[6]表六 (1)'!B156)</f>
        <v>0</v>
      </c>
      <c r="D155" s="239">
        <f t="shared" si="36"/>
        <v>0</v>
      </c>
      <c r="E155" s="246"/>
      <c r="F155" s="246"/>
      <c r="G155" s="246"/>
      <c r="H155" s="246"/>
      <c r="I155" s="246"/>
      <c r="J155" s="246"/>
      <c r="K155" s="239">
        <f t="shared" si="33"/>
        <v>0</v>
      </c>
      <c r="L155" s="246"/>
      <c r="M155" s="246"/>
      <c r="N155" s="246"/>
      <c r="O155" s="246"/>
      <c r="P155" s="246"/>
      <c r="Q155" s="246"/>
      <c r="R155" s="246"/>
      <c r="S155" s="246"/>
      <c r="T155" s="246"/>
      <c r="U155" s="246"/>
      <c r="V155" s="246"/>
      <c r="W155" s="246"/>
      <c r="X155" s="246"/>
      <c r="Y155" s="246"/>
      <c r="Z155" s="246"/>
      <c r="AA155" s="246"/>
      <c r="AB155" s="246"/>
      <c r="AC155" s="246"/>
      <c r="AD155" s="246"/>
      <c r="AE155" s="246"/>
      <c r="AF155" s="246"/>
      <c r="AG155" s="246"/>
      <c r="AH155" s="246"/>
      <c r="AI155" s="246"/>
      <c r="AJ155" s="246"/>
      <c r="AK155" s="246"/>
      <c r="AL155" s="246"/>
      <c r="AM155" s="246"/>
      <c r="AN155" s="246"/>
      <c r="AO155" s="246"/>
      <c r="AP155" s="246"/>
      <c r="AQ155" s="246"/>
      <c r="AR155" s="246"/>
      <c r="AS155" s="246"/>
      <c r="AT155" s="246"/>
      <c r="AU155" s="246"/>
      <c r="AV155" s="246"/>
      <c r="AW155" s="246"/>
      <c r="AX155" s="246"/>
      <c r="AY155" s="246"/>
      <c r="AZ155" s="246"/>
      <c r="BA155" s="246"/>
      <c r="BB155" s="239">
        <f t="shared" si="34"/>
        <v>0</v>
      </c>
      <c r="BC155" s="246"/>
      <c r="BD155" s="246"/>
      <c r="BE155" s="246"/>
    </row>
    <row r="156" s="224" customFormat="1" ht="15.95" customHeight="1" spans="1:57">
      <c r="A156" s="242" t="s">
        <v>790</v>
      </c>
      <c r="B156" s="238">
        <f t="shared" si="32"/>
        <v>0</v>
      </c>
      <c r="C156" s="239">
        <f>SUM('[6]表六 (1)'!B157)</f>
        <v>0</v>
      </c>
      <c r="D156" s="239">
        <f t="shared" si="36"/>
        <v>0</v>
      </c>
      <c r="E156" s="246"/>
      <c r="F156" s="246"/>
      <c r="G156" s="246"/>
      <c r="H156" s="246"/>
      <c r="I156" s="246"/>
      <c r="J156" s="246"/>
      <c r="K156" s="239">
        <f t="shared" si="33"/>
        <v>0</v>
      </c>
      <c r="L156" s="246"/>
      <c r="M156" s="246"/>
      <c r="N156" s="246"/>
      <c r="O156" s="246"/>
      <c r="P156" s="246"/>
      <c r="Q156" s="246"/>
      <c r="R156" s="246"/>
      <c r="S156" s="246"/>
      <c r="T156" s="246"/>
      <c r="U156" s="246"/>
      <c r="V156" s="246"/>
      <c r="W156" s="246"/>
      <c r="X156" s="246"/>
      <c r="Y156" s="246"/>
      <c r="Z156" s="246"/>
      <c r="AA156" s="246"/>
      <c r="AB156" s="246"/>
      <c r="AC156" s="246"/>
      <c r="AD156" s="246"/>
      <c r="AE156" s="246"/>
      <c r="AF156" s="246"/>
      <c r="AG156" s="246"/>
      <c r="AH156" s="246"/>
      <c r="AI156" s="246"/>
      <c r="AJ156" s="246"/>
      <c r="AK156" s="246"/>
      <c r="AL156" s="246"/>
      <c r="AM156" s="246"/>
      <c r="AN156" s="246"/>
      <c r="AO156" s="246"/>
      <c r="AP156" s="246"/>
      <c r="AQ156" s="246"/>
      <c r="AR156" s="246"/>
      <c r="AS156" s="246"/>
      <c r="AT156" s="246"/>
      <c r="AU156" s="246"/>
      <c r="AV156" s="246"/>
      <c r="AW156" s="246"/>
      <c r="AX156" s="246"/>
      <c r="AY156" s="246"/>
      <c r="AZ156" s="246"/>
      <c r="BA156" s="246"/>
      <c r="BB156" s="239">
        <f t="shared" si="34"/>
        <v>0</v>
      </c>
      <c r="BC156" s="246"/>
      <c r="BD156" s="246"/>
      <c r="BE156" s="246"/>
    </row>
    <row r="157" s="224" customFormat="1" ht="15.95" customHeight="1" spans="1:57">
      <c r="A157" s="242" t="s">
        <v>791</v>
      </c>
      <c r="B157" s="238">
        <f t="shared" si="32"/>
        <v>0</v>
      </c>
      <c r="C157" s="239">
        <f>SUM('[6]表六 (1)'!B158)</f>
        <v>0</v>
      </c>
      <c r="D157" s="239">
        <f t="shared" si="36"/>
        <v>0</v>
      </c>
      <c r="E157" s="246"/>
      <c r="F157" s="246"/>
      <c r="G157" s="246"/>
      <c r="H157" s="246"/>
      <c r="I157" s="246"/>
      <c r="J157" s="246"/>
      <c r="K157" s="239">
        <f t="shared" si="33"/>
        <v>0</v>
      </c>
      <c r="L157" s="246"/>
      <c r="M157" s="246"/>
      <c r="N157" s="246"/>
      <c r="O157" s="246"/>
      <c r="P157" s="246"/>
      <c r="Q157" s="246"/>
      <c r="R157" s="246"/>
      <c r="S157" s="246"/>
      <c r="T157" s="246"/>
      <c r="U157" s="246"/>
      <c r="V157" s="246"/>
      <c r="W157" s="246"/>
      <c r="X157" s="246"/>
      <c r="Y157" s="246"/>
      <c r="Z157" s="246"/>
      <c r="AA157" s="246"/>
      <c r="AB157" s="246"/>
      <c r="AC157" s="246"/>
      <c r="AD157" s="246"/>
      <c r="AE157" s="246"/>
      <c r="AF157" s="246"/>
      <c r="AG157" s="246"/>
      <c r="AH157" s="246"/>
      <c r="AI157" s="246"/>
      <c r="AJ157" s="246"/>
      <c r="AK157" s="246"/>
      <c r="AL157" s="246"/>
      <c r="AM157" s="246"/>
      <c r="AN157" s="246"/>
      <c r="AO157" s="246"/>
      <c r="AP157" s="246"/>
      <c r="AQ157" s="246"/>
      <c r="AR157" s="246"/>
      <c r="AS157" s="246"/>
      <c r="AT157" s="246"/>
      <c r="AU157" s="246"/>
      <c r="AV157" s="246"/>
      <c r="AW157" s="246"/>
      <c r="AX157" s="246"/>
      <c r="AY157" s="246"/>
      <c r="AZ157" s="246"/>
      <c r="BA157" s="246"/>
      <c r="BB157" s="239">
        <f t="shared" si="34"/>
        <v>0</v>
      </c>
      <c r="BC157" s="246"/>
      <c r="BD157" s="246"/>
      <c r="BE157" s="246"/>
    </row>
    <row r="158" s="224" customFormat="1" ht="15.95" customHeight="1" spans="1:57">
      <c r="A158" s="242" t="s">
        <v>792</v>
      </c>
      <c r="B158" s="238">
        <f t="shared" si="32"/>
        <v>0</v>
      </c>
      <c r="C158" s="239">
        <f>SUM('[6]表六 (1)'!B159)</f>
        <v>0</v>
      </c>
      <c r="D158" s="239">
        <f t="shared" si="36"/>
        <v>0</v>
      </c>
      <c r="E158" s="246"/>
      <c r="F158" s="246"/>
      <c r="G158" s="246"/>
      <c r="H158" s="246"/>
      <c r="I158" s="246"/>
      <c r="J158" s="246"/>
      <c r="K158" s="239">
        <f t="shared" si="33"/>
        <v>0</v>
      </c>
      <c r="L158" s="246"/>
      <c r="M158" s="246"/>
      <c r="N158" s="246"/>
      <c r="O158" s="246"/>
      <c r="P158" s="246"/>
      <c r="Q158" s="246"/>
      <c r="R158" s="246"/>
      <c r="S158" s="246"/>
      <c r="T158" s="246"/>
      <c r="U158" s="246"/>
      <c r="V158" s="246"/>
      <c r="W158" s="246"/>
      <c r="X158" s="246"/>
      <c r="Y158" s="246"/>
      <c r="Z158" s="246"/>
      <c r="AA158" s="246"/>
      <c r="AB158" s="246"/>
      <c r="AC158" s="246"/>
      <c r="AD158" s="246"/>
      <c r="AE158" s="246"/>
      <c r="AF158" s="246"/>
      <c r="AG158" s="246"/>
      <c r="AH158" s="246"/>
      <c r="AI158" s="246"/>
      <c r="AJ158" s="246"/>
      <c r="AK158" s="246"/>
      <c r="AL158" s="246"/>
      <c r="AM158" s="246"/>
      <c r="AN158" s="246"/>
      <c r="AO158" s="246"/>
      <c r="AP158" s="246"/>
      <c r="AQ158" s="246"/>
      <c r="AR158" s="246"/>
      <c r="AS158" s="246"/>
      <c r="AT158" s="246"/>
      <c r="AU158" s="246"/>
      <c r="AV158" s="246"/>
      <c r="AW158" s="246"/>
      <c r="AX158" s="246"/>
      <c r="AY158" s="246"/>
      <c r="AZ158" s="246"/>
      <c r="BA158" s="246"/>
      <c r="BB158" s="239">
        <f t="shared" si="34"/>
        <v>0</v>
      </c>
      <c r="BC158" s="246"/>
      <c r="BD158" s="246"/>
      <c r="BE158" s="246"/>
    </row>
    <row r="159" s="224" customFormat="1" ht="15.95" customHeight="1" spans="1:57">
      <c r="A159" s="242" t="s">
        <v>793</v>
      </c>
      <c r="B159" s="238">
        <f t="shared" si="32"/>
        <v>0</v>
      </c>
      <c r="C159" s="239">
        <f>SUM('[6]表六 (1)'!B160)</f>
        <v>0</v>
      </c>
      <c r="D159" s="239">
        <f t="shared" si="36"/>
        <v>0</v>
      </c>
      <c r="E159" s="246"/>
      <c r="F159" s="246"/>
      <c r="G159" s="246"/>
      <c r="H159" s="246"/>
      <c r="I159" s="246"/>
      <c r="J159" s="246"/>
      <c r="K159" s="239">
        <f t="shared" si="33"/>
        <v>0</v>
      </c>
      <c r="L159" s="246"/>
      <c r="M159" s="246"/>
      <c r="N159" s="246"/>
      <c r="O159" s="246"/>
      <c r="P159" s="246"/>
      <c r="Q159" s="246"/>
      <c r="R159" s="246"/>
      <c r="S159" s="246"/>
      <c r="T159" s="246"/>
      <c r="U159" s="246"/>
      <c r="V159" s="246"/>
      <c r="W159" s="246"/>
      <c r="X159" s="246"/>
      <c r="Y159" s="246"/>
      <c r="Z159" s="246"/>
      <c r="AA159" s="246"/>
      <c r="AB159" s="246"/>
      <c r="AC159" s="246"/>
      <c r="AD159" s="246"/>
      <c r="AE159" s="246"/>
      <c r="AF159" s="246"/>
      <c r="AG159" s="246"/>
      <c r="AH159" s="246"/>
      <c r="AI159" s="246"/>
      <c r="AJ159" s="246"/>
      <c r="AK159" s="246"/>
      <c r="AL159" s="246"/>
      <c r="AM159" s="246"/>
      <c r="AN159" s="246"/>
      <c r="AO159" s="246"/>
      <c r="AP159" s="246"/>
      <c r="AQ159" s="246"/>
      <c r="AR159" s="246"/>
      <c r="AS159" s="246"/>
      <c r="AT159" s="246"/>
      <c r="AU159" s="246"/>
      <c r="AV159" s="246"/>
      <c r="AW159" s="246"/>
      <c r="AX159" s="246"/>
      <c r="AY159" s="246"/>
      <c r="AZ159" s="246"/>
      <c r="BA159" s="246"/>
      <c r="BB159" s="239">
        <f t="shared" si="34"/>
        <v>0</v>
      </c>
      <c r="BC159" s="246"/>
      <c r="BD159" s="246"/>
      <c r="BE159" s="246"/>
    </row>
    <row r="160" s="224" customFormat="1" ht="15.95" customHeight="1" spans="1:57">
      <c r="A160" s="260" t="s">
        <v>794</v>
      </c>
      <c r="B160" s="238">
        <f t="shared" si="32"/>
        <v>0</v>
      </c>
      <c r="C160" s="239">
        <f>SUM('[6]表六 (1)'!B161)</f>
        <v>0</v>
      </c>
      <c r="D160" s="239">
        <f t="shared" si="36"/>
        <v>0</v>
      </c>
      <c r="E160" s="243">
        <f t="shared" ref="E160:BE160" si="40">SUM(E161:E162)</f>
        <v>0</v>
      </c>
      <c r="F160" s="243">
        <f t="shared" si="40"/>
        <v>0</v>
      </c>
      <c r="G160" s="243">
        <f t="shared" si="40"/>
        <v>0</v>
      </c>
      <c r="H160" s="243">
        <f t="shared" si="40"/>
        <v>0</v>
      </c>
      <c r="I160" s="243">
        <f t="shared" si="40"/>
        <v>0</v>
      </c>
      <c r="J160" s="243">
        <f t="shared" si="40"/>
        <v>0</v>
      </c>
      <c r="K160" s="239">
        <f t="shared" si="33"/>
        <v>0</v>
      </c>
      <c r="L160" s="243">
        <f t="shared" si="40"/>
        <v>0</v>
      </c>
      <c r="M160" s="243">
        <f t="shared" si="40"/>
        <v>0</v>
      </c>
      <c r="N160" s="243">
        <f t="shared" si="40"/>
        <v>0</v>
      </c>
      <c r="O160" s="243">
        <f t="shared" si="40"/>
        <v>0</v>
      </c>
      <c r="P160" s="243">
        <f t="shared" si="40"/>
        <v>0</v>
      </c>
      <c r="Q160" s="243">
        <f t="shared" si="40"/>
        <v>0</v>
      </c>
      <c r="R160" s="243">
        <f t="shared" si="40"/>
        <v>0</v>
      </c>
      <c r="S160" s="243">
        <f t="shared" si="40"/>
        <v>0</v>
      </c>
      <c r="T160" s="243">
        <f t="shared" si="40"/>
        <v>0</v>
      </c>
      <c r="U160" s="243">
        <f t="shared" si="40"/>
        <v>0</v>
      </c>
      <c r="V160" s="243">
        <f t="shared" si="40"/>
        <v>0</v>
      </c>
      <c r="W160" s="243">
        <f t="shared" si="40"/>
        <v>0</v>
      </c>
      <c r="X160" s="243">
        <f t="shared" si="40"/>
        <v>0</v>
      </c>
      <c r="Y160" s="243">
        <f t="shared" si="40"/>
        <v>0</v>
      </c>
      <c r="Z160" s="243">
        <f t="shared" si="40"/>
        <v>0</v>
      </c>
      <c r="AA160" s="243">
        <f t="shared" si="40"/>
        <v>0</v>
      </c>
      <c r="AB160" s="243">
        <f t="shared" si="40"/>
        <v>0</v>
      </c>
      <c r="AC160" s="243">
        <f t="shared" si="40"/>
        <v>0</v>
      </c>
      <c r="AD160" s="243">
        <f t="shared" si="40"/>
        <v>0</v>
      </c>
      <c r="AE160" s="243">
        <f t="shared" si="40"/>
        <v>0</v>
      </c>
      <c r="AF160" s="243">
        <f t="shared" si="40"/>
        <v>0</v>
      </c>
      <c r="AG160" s="243">
        <f t="shared" si="40"/>
        <v>0</v>
      </c>
      <c r="AH160" s="243">
        <f t="shared" si="40"/>
        <v>0</v>
      </c>
      <c r="AI160" s="243">
        <f t="shared" si="40"/>
        <v>0</v>
      </c>
      <c r="AJ160" s="243">
        <f t="shared" si="40"/>
        <v>0</v>
      </c>
      <c r="AK160" s="243">
        <f t="shared" si="40"/>
        <v>0</v>
      </c>
      <c r="AL160" s="243">
        <f t="shared" si="40"/>
        <v>0</v>
      </c>
      <c r="AM160" s="243">
        <f t="shared" si="40"/>
        <v>0</v>
      </c>
      <c r="AN160" s="243">
        <f t="shared" si="40"/>
        <v>0</v>
      </c>
      <c r="AO160" s="243">
        <f t="shared" si="40"/>
        <v>0</v>
      </c>
      <c r="AP160" s="243">
        <f t="shared" si="40"/>
        <v>0</v>
      </c>
      <c r="AQ160" s="243">
        <f t="shared" si="40"/>
        <v>0</v>
      </c>
      <c r="AR160" s="243">
        <f t="shared" si="40"/>
        <v>0</v>
      </c>
      <c r="AS160" s="243">
        <f t="shared" si="40"/>
        <v>0</v>
      </c>
      <c r="AT160" s="243">
        <f t="shared" si="40"/>
        <v>0</v>
      </c>
      <c r="AU160" s="243">
        <f t="shared" si="40"/>
        <v>0</v>
      </c>
      <c r="AV160" s="243">
        <f t="shared" si="40"/>
        <v>0</v>
      </c>
      <c r="AW160" s="243">
        <f t="shared" si="40"/>
        <v>0</v>
      </c>
      <c r="AX160" s="243">
        <f t="shared" si="40"/>
        <v>0</v>
      </c>
      <c r="AY160" s="243">
        <f t="shared" si="40"/>
        <v>0</v>
      </c>
      <c r="AZ160" s="243">
        <f t="shared" si="40"/>
        <v>0</v>
      </c>
      <c r="BA160" s="243">
        <f t="shared" si="40"/>
        <v>0</v>
      </c>
      <c r="BB160" s="239">
        <f t="shared" si="34"/>
        <v>0</v>
      </c>
      <c r="BC160" s="243">
        <f t="shared" si="40"/>
        <v>0</v>
      </c>
      <c r="BD160" s="243">
        <f t="shared" si="40"/>
        <v>0</v>
      </c>
      <c r="BE160" s="243">
        <f t="shared" si="40"/>
        <v>0</v>
      </c>
    </row>
    <row r="161" s="224" customFormat="1" ht="15.95" customHeight="1" spans="1:57">
      <c r="A161" s="242" t="s">
        <v>795</v>
      </c>
      <c r="B161" s="238">
        <f t="shared" si="32"/>
        <v>0</v>
      </c>
      <c r="C161" s="239">
        <f>SUM('[6]表六 (1)'!B162)</f>
        <v>0</v>
      </c>
      <c r="D161" s="239">
        <f t="shared" si="36"/>
        <v>0</v>
      </c>
      <c r="E161" s="246"/>
      <c r="F161" s="246"/>
      <c r="G161" s="246"/>
      <c r="H161" s="246"/>
      <c r="I161" s="246"/>
      <c r="J161" s="246"/>
      <c r="K161" s="239">
        <f t="shared" si="33"/>
        <v>0</v>
      </c>
      <c r="L161" s="246"/>
      <c r="M161" s="246"/>
      <c r="N161" s="246"/>
      <c r="O161" s="246"/>
      <c r="P161" s="246"/>
      <c r="Q161" s="246"/>
      <c r="R161" s="246"/>
      <c r="S161" s="246"/>
      <c r="T161" s="246"/>
      <c r="U161" s="246"/>
      <c r="V161" s="246"/>
      <c r="W161" s="246"/>
      <c r="X161" s="246"/>
      <c r="Y161" s="246"/>
      <c r="Z161" s="246"/>
      <c r="AA161" s="246"/>
      <c r="AB161" s="246"/>
      <c r="AC161" s="246"/>
      <c r="AD161" s="246"/>
      <c r="AE161" s="246"/>
      <c r="AF161" s="246"/>
      <c r="AG161" s="246"/>
      <c r="AH161" s="246"/>
      <c r="AI161" s="246"/>
      <c r="AJ161" s="246"/>
      <c r="AK161" s="246"/>
      <c r="AL161" s="246"/>
      <c r="AM161" s="246"/>
      <c r="AN161" s="246"/>
      <c r="AO161" s="246"/>
      <c r="AP161" s="246"/>
      <c r="AQ161" s="246"/>
      <c r="AR161" s="246"/>
      <c r="AS161" s="246"/>
      <c r="AT161" s="246"/>
      <c r="AU161" s="246"/>
      <c r="AV161" s="246"/>
      <c r="AW161" s="246"/>
      <c r="AX161" s="246"/>
      <c r="AY161" s="246"/>
      <c r="AZ161" s="246"/>
      <c r="BA161" s="246"/>
      <c r="BB161" s="239">
        <f t="shared" si="34"/>
        <v>0</v>
      </c>
      <c r="BC161" s="246"/>
      <c r="BD161" s="246"/>
      <c r="BE161" s="246"/>
    </row>
    <row r="162" s="224" customFormat="1" ht="15.95" customHeight="1" spans="1:57">
      <c r="A162" s="242" t="s">
        <v>796</v>
      </c>
      <c r="B162" s="238">
        <f t="shared" si="32"/>
        <v>0</v>
      </c>
      <c r="C162" s="239">
        <f>SUM('[6]表六 (1)'!B163)</f>
        <v>0</v>
      </c>
      <c r="D162" s="239">
        <f t="shared" si="36"/>
        <v>0</v>
      </c>
      <c r="E162" s="243">
        <f t="shared" ref="E162:BE162" si="41">SUM(E163:E170)</f>
        <v>0</v>
      </c>
      <c r="F162" s="243">
        <f t="shared" si="41"/>
        <v>0</v>
      </c>
      <c r="G162" s="243">
        <f t="shared" si="41"/>
        <v>0</v>
      </c>
      <c r="H162" s="243">
        <f t="shared" si="41"/>
        <v>0</v>
      </c>
      <c r="I162" s="243">
        <f t="shared" si="41"/>
        <v>0</v>
      </c>
      <c r="J162" s="243">
        <f t="shared" si="41"/>
        <v>0</v>
      </c>
      <c r="K162" s="239">
        <f t="shared" si="33"/>
        <v>0</v>
      </c>
      <c r="L162" s="243">
        <f t="shared" si="41"/>
        <v>0</v>
      </c>
      <c r="M162" s="243">
        <f t="shared" si="41"/>
        <v>0</v>
      </c>
      <c r="N162" s="243">
        <f t="shared" si="41"/>
        <v>0</v>
      </c>
      <c r="O162" s="243">
        <f t="shared" si="41"/>
        <v>0</v>
      </c>
      <c r="P162" s="243">
        <f t="shared" si="41"/>
        <v>0</v>
      </c>
      <c r="Q162" s="243">
        <f t="shared" si="41"/>
        <v>0</v>
      </c>
      <c r="R162" s="243">
        <f t="shared" si="41"/>
        <v>0</v>
      </c>
      <c r="S162" s="243">
        <f t="shared" si="41"/>
        <v>0</v>
      </c>
      <c r="T162" s="243">
        <f t="shared" si="41"/>
        <v>0</v>
      </c>
      <c r="U162" s="243">
        <f t="shared" si="41"/>
        <v>0</v>
      </c>
      <c r="V162" s="243">
        <f t="shared" si="41"/>
        <v>0</v>
      </c>
      <c r="W162" s="243">
        <f t="shared" si="41"/>
        <v>0</v>
      </c>
      <c r="X162" s="243">
        <f t="shared" si="41"/>
        <v>0</v>
      </c>
      <c r="Y162" s="243">
        <f t="shared" si="41"/>
        <v>0</v>
      </c>
      <c r="Z162" s="243">
        <f t="shared" si="41"/>
        <v>0</v>
      </c>
      <c r="AA162" s="243">
        <f t="shared" si="41"/>
        <v>0</v>
      </c>
      <c r="AB162" s="243">
        <f t="shared" si="41"/>
        <v>0</v>
      </c>
      <c r="AC162" s="243">
        <f t="shared" si="41"/>
        <v>0</v>
      </c>
      <c r="AD162" s="243">
        <f t="shared" si="41"/>
        <v>0</v>
      </c>
      <c r="AE162" s="243">
        <f t="shared" si="41"/>
        <v>0</v>
      </c>
      <c r="AF162" s="243">
        <f t="shared" si="41"/>
        <v>0</v>
      </c>
      <c r="AG162" s="243">
        <f t="shared" si="41"/>
        <v>0</v>
      </c>
      <c r="AH162" s="243">
        <f t="shared" si="41"/>
        <v>0</v>
      </c>
      <c r="AI162" s="243">
        <f t="shared" si="41"/>
        <v>0</v>
      </c>
      <c r="AJ162" s="243">
        <f t="shared" si="41"/>
        <v>0</v>
      </c>
      <c r="AK162" s="243">
        <f t="shared" si="41"/>
        <v>0</v>
      </c>
      <c r="AL162" s="243">
        <f t="shared" si="41"/>
        <v>0</v>
      </c>
      <c r="AM162" s="243">
        <f t="shared" si="41"/>
        <v>0</v>
      </c>
      <c r="AN162" s="243">
        <f t="shared" si="41"/>
        <v>0</v>
      </c>
      <c r="AO162" s="243">
        <f t="shared" si="41"/>
        <v>0</v>
      </c>
      <c r="AP162" s="243">
        <f t="shared" si="41"/>
        <v>0</v>
      </c>
      <c r="AQ162" s="243">
        <f t="shared" si="41"/>
        <v>0</v>
      </c>
      <c r="AR162" s="243">
        <f t="shared" si="41"/>
        <v>0</v>
      </c>
      <c r="AS162" s="243">
        <f t="shared" si="41"/>
        <v>0</v>
      </c>
      <c r="AT162" s="243">
        <f t="shared" si="41"/>
        <v>0</v>
      </c>
      <c r="AU162" s="243">
        <f t="shared" si="41"/>
        <v>0</v>
      </c>
      <c r="AV162" s="243">
        <f t="shared" si="41"/>
        <v>0</v>
      </c>
      <c r="AW162" s="243">
        <f t="shared" si="41"/>
        <v>0</v>
      </c>
      <c r="AX162" s="243">
        <f t="shared" si="41"/>
        <v>0</v>
      </c>
      <c r="AY162" s="243">
        <f t="shared" si="41"/>
        <v>0</v>
      </c>
      <c r="AZ162" s="243">
        <f t="shared" si="41"/>
        <v>0</v>
      </c>
      <c r="BA162" s="243">
        <f t="shared" si="41"/>
        <v>0</v>
      </c>
      <c r="BB162" s="239">
        <f t="shared" si="34"/>
        <v>0</v>
      </c>
      <c r="BC162" s="243">
        <f t="shared" si="41"/>
        <v>0</v>
      </c>
      <c r="BD162" s="243">
        <f t="shared" si="41"/>
        <v>0</v>
      </c>
      <c r="BE162" s="243">
        <f t="shared" si="41"/>
        <v>0</v>
      </c>
    </row>
    <row r="163" s="224" customFormat="1" ht="15.95" customHeight="1" spans="1:57">
      <c r="A163" s="242" t="s">
        <v>797</v>
      </c>
      <c r="B163" s="238">
        <f t="shared" si="32"/>
        <v>0</v>
      </c>
      <c r="C163" s="239">
        <f>SUM('[6]表六 (1)'!B164)</f>
        <v>0</v>
      </c>
      <c r="D163" s="239">
        <f t="shared" si="36"/>
        <v>0</v>
      </c>
      <c r="E163" s="246"/>
      <c r="F163" s="246"/>
      <c r="G163" s="246"/>
      <c r="H163" s="246"/>
      <c r="I163" s="246"/>
      <c r="J163" s="246"/>
      <c r="K163" s="239">
        <f t="shared" si="33"/>
        <v>0</v>
      </c>
      <c r="L163" s="246"/>
      <c r="M163" s="246"/>
      <c r="N163" s="246"/>
      <c r="O163" s="246"/>
      <c r="P163" s="246"/>
      <c r="Q163" s="246"/>
      <c r="R163" s="246"/>
      <c r="S163" s="246"/>
      <c r="T163" s="246"/>
      <c r="U163" s="246"/>
      <c r="V163" s="246"/>
      <c r="W163" s="246"/>
      <c r="X163" s="246"/>
      <c r="Y163" s="246"/>
      <c r="Z163" s="246"/>
      <c r="AA163" s="246"/>
      <c r="AB163" s="246"/>
      <c r="AC163" s="246"/>
      <c r="AD163" s="246"/>
      <c r="AE163" s="246"/>
      <c r="AF163" s="246"/>
      <c r="AG163" s="246"/>
      <c r="AH163" s="246"/>
      <c r="AI163" s="246"/>
      <c r="AJ163" s="246"/>
      <c r="AK163" s="246"/>
      <c r="AL163" s="246"/>
      <c r="AM163" s="246"/>
      <c r="AN163" s="246"/>
      <c r="AO163" s="246"/>
      <c r="AP163" s="246"/>
      <c r="AQ163" s="246"/>
      <c r="AR163" s="246"/>
      <c r="AS163" s="246"/>
      <c r="AT163" s="246"/>
      <c r="AU163" s="246"/>
      <c r="AV163" s="246"/>
      <c r="AW163" s="246"/>
      <c r="AX163" s="246"/>
      <c r="AY163" s="246"/>
      <c r="AZ163" s="246"/>
      <c r="BA163" s="246"/>
      <c r="BB163" s="239">
        <f t="shared" si="34"/>
        <v>0</v>
      </c>
      <c r="BC163" s="246"/>
      <c r="BD163" s="246"/>
      <c r="BE163" s="246"/>
    </row>
    <row r="164" s="224" customFormat="1" ht="15.95" customHeight="1" spans="1:57">
      <c r="A164" s="242" t="s">
        <v>798</v>
      </c>
      <c r="B164" s="238">
        <f t="shared" si="32"/>
        <v>0</v>
      </c>
      <c r="C164" s="239">
        <f>SUM('[6]表六 (1)'!B165)</f>
        <v>0</v>
      </c>
      <c r="D164" s="239">
        <f t="shared" si="36"/>
        <v>0</v>
      </c>
      <c r="E164" s="246"/>
      <c r="F164" s="246"/>
      <c r="G164" s="246"/>
      <c r="H164" s="246"/>
      <c r="I164" s="246"/>
      <c r="J164" s="246"/>
      <c r="K164" s="239">
        <f t="shared" si="33"/>
        <v>0</v>
      </c>
      <c r="L164" s="246"/>
      <c r="M164" s="246"/>
      <c r="N164" s="246"/>
      <c r="O164" s="246"/>
      <c r="P164" s="246"/>
      <c r="Q164" s="246"/>
      <c r="R164" s="246"/>
      <c r="S164" s="246"/>
      <c r="T164" s="246"/>
      <c r="U164" s="246"/>
      <c r="V164" s="246"/>
      <c r="W164" s="246"/>
      <c r="X164" s="246"/>
      <c r="Y164" s="246"/>
      <c r="Z164" s="246"/>
      <c r="AA164" s="246"/>
      <c r="AB164" s="246"/>
      <c r="AC164" s="246"/>
      <c r="AD164" s="246"/>
      <c r="AE164" s="246"/>
      <c r="AF164" s="246"/>
      <c r="AG164" s="246"/>
      <c r="AH164" s="246"/>
      <c r="AI164" s="246"/>
      <c r="AJ164" s="246"/>
      <c r="AK164" s="246"/>
      <c r="AL164" s="246"/>
      <c r="AM164" s="246"/>
      <c r="AN164" s="246"/>
      <c r="AO164" s="246"/>
      <c r="AP164" s="246"/>
      <c r="AQ164" s="246"/>
      <c r="AR164" s="246"/>
      <c r="AS164" s="246"/>
      <c r="AT164" s="246"/>
      <c r="AU164" s="246"/>
      <c r="AV164" s="246"/>
      <c r="AW164" s="246"/>
      <c r="AX164" s="246"/>
      <c r="AY164" s="246"/>
      <c r="AZ164" s="246"/>
      <c r="BA164" s="246"/>
      <c r="BB164" s="239">
        <f t="shared" si="34"/>
        <v>0</v>
      </c>
      <c r="BC164" s="246"/>
      <c r="BD164" s="246"/>
      <c r="BE164" s="246"/>
    </row>
    <row r="165" s="224" customFormat="1" ht="15.95" customHeight="1" spans="1:57">
      <c r="A165" s="242" t="s">
        <v>799</v>
      </c>
      <c r="B165" s="238">
        <f t="shared" si="32"/>
        <v>0</v>
      </c>
      <c r="C165" s="239">
        <f>SUM('[6]表六 (1)'!B166)</f>
        <v>0</v>
      </c>
      <c r="D165" s="239">
        <f t="shared" si="36"/>
        <v>0</v>
      </c>
      <c r="E165" s="246"/>
      <c r="F165" s="246"/>
      <c r="G165" s="246"/>
      <c r="H165" s="246"/>
      <c r="I165" s="246"/>
      <c r="J165" s="246"/>
      <c r="K165" s="239">
        <f t="shared" si="33"/>
        <v>0</v>
      </c>
      <c r="L165" s="246"/>
      <c r="M165" s="246"/>
      <c r="N165" s="246"/>
      <c r="O165" s="246"/>
      <c r="P165" s="246"/>
      <c r="Q165" s="246"/>
      <c r="R165" s="246"/>
      <c r="S165" s="246"/>
      <c r="T165" s="246"/>
      <c r="U165" s="246"/>
      <c r="V165" s="246"/>
      <c r="W165" s="246"/>
      <c r="X165" s="246"/>
      <c r="Y165" s="246"/>
      <c r="Z165" s="246"/>
      <c r="AA165" s="246"/>
      <c r="AB165" s="246"/>
      <c r="AC165" s="246"/>
      <c r="AD165" s="246"/>
      <c r="AE165" s="246"/>
      <c r="AF165" s="246"/>
      <c r="AG165" s="246"/>
      <c r="AH165" s="246"/>
      <c r="AI165" s="246"/>
      <c r="AJ165" s="246"/>
      <c r="AK165" s="246"/>
      <c r="AL165" s="246"/>
      <c r="AM165" s="246"/>
      <c r="AN165" s="246"/>
      <c r="AO165" s="246"/>
      <c r="AP165" s="246"/>
      <c r="AQ165" s="246"/>
      <c r="AR165" s="246"/>
      <c r="AS165" s="246"/>
      <c r="AT165" s="246"/>
      <c r="AU165" s="246"/>
      <c r="AV165" s="246"/>
      <c r="AW165" s="246"/>
      <c r="AX165" s="246"/>
      <c r="AY165" s="246"/>
      <c r="AZ165" s="246"/>
      <c r="BA165" s="246"/>
      <c r="BB165" s="239">
        <f t="shared" si="34"/>
        <v>0</v>
      </c>
      <c r="BC165" s="246"/>
      <c r="BD165" s="246"/>
      <c r="BE165" s="246"/>
    </row>
    <row r="166" s="224" customFormat="1" ht="15.95" customHeight="1" spans="1:57">
      <c r="A166" s="242" t="s">
        <v>800</v>
      </c>
      <c r="B166" s="238">
        <f t="shared" si="32"/>
        <v>0</v>
      </c>
      <c r="C166" s="239">
        <f>SUM('[6]表六 (1)'!B167)</f>
        <v>0</v>
      </c>
      <c r="D166" s="239">
        <f t="shared" si="36"/>
        <v>0</v>
      </c>
      <c r="E166" s="246"/>
      <c r="F166" s="246"/>
      <c r="G166" s="246"/>
      <c r="H166" s="246"/>
      <c r="I166" s="246"/>
      <c r="J166" s="246"/>
      <c r="K166" s="239">
        <f t="shared" si="33"/>
        <v>0</v>
      </c>
      <c r="L166" s="246"/>
      <c r="M166" s="246"/>
      <c r="N166" s="246"/>
      <c r="O166" s="246"/>
      <c r="P166" s="246"/>
      <c r="Q166" s="246"/>
      <c r="R166" s="246"/>
      <c r="S166" s="246"/>
      <c r="T166" s="246"/>
      <c r="U166" s="246"/>
      <c r="V166" s="246"/>
      <c r="W166" s="246"/>
      <c r="X166" s="246"/>
      <c r="Y166" s="246"/>
      <c r="Z166" s="246"/>
      <c r="AA166" s="246"/>
      <c r="AB166" s="246"/>
      <c r="AC166" s="246"/>
      <c r="AD166" s="246"/>
      <c r="AE166" s="246"/>
      <c r="AF166" s="246"/>
      <c r="AG166" s="246"/>
      <c r="AH166" s="246"/>
      <c r="AI166" s="246"/>
      <c r="AJ166" s="246"/>
      <c r="AK166" s="246"/>
      <c r="AL166" s="246"/>
      <c r="AM166" s="246"/>
      <c r="AN166" s="246"/>
      <c r="AO166" s="246"/>
      <c r="AP166" s="246"/>
      <c r="AQ166" s="246"/>
      <c r="AR166" s="246"/>
      <c r="AS166" s="246"/>
      <c r="AT166" s="246"/>
      <c r="AU166" s="246"/>
      <c r="AV166" s="246"/>
      <c r="AW166" s="246"/>
      <c r="AX166" s="246"/>
      <c r="AY166" s="246"/>
      <c r="AZ166" s="246"/>
      <c r="BA166" s="246"/>
      <c r="BB166" s="239">
        <f t="shared" si="34"/>
        <v>0</v>
      </c>
      <c r="BC166" s="246"/>
      <c r="BD166" s="246"/>
      <c r="BE166" s="246"/>
    </row>
    <row r="167" s="224" customFormat="1" ht="15.95" customHeight="1" spans="1:57">
      <c r="A167" s="242" t="s">
        <v>801</v>
      </c>
      <c r="B167" s="238">
        <f t="shared" si="32"/>
        <v>0</v>
      </c>
      <c r="C167" s="239">
        <f>SUM('[6]表六 (1)'!B168)</f>
        <v>0</v>
      </c>
      <c r="D167" s="239">
        <f t="shared" si="36"/>
        <v>0</v>
      </c>
      <c r="E167" s="246"/>
      <c r="F167" s="246"/>
      <c r="G167" s="246"/>
      <c r="H167" s="246"/>
      <c r="I167" s="246"/>
      <c r="J167" s="246"/>
      <c r="K167" s="239">
        <f t="shared" si="33"/>
        <v>0</v>
      </c>
      <c r="L167" s="246"/>
      <c r="M167" s="246"/>
      <c r="N167" s="246"/>
      <c r="O167" s="246"/>
      <c r="P167" s="246"/>
      <c r="Q167" s="246"/>
      <c r="R167" s="246"/>
      <c r="S167" s="246"/>
      <c r="T167" s="246"/>
      <c r="U167" s="246"/>
      <c r="V167" s="246"/>
      <c r="W167" s="246"/>
      <c r="X167" s="246"/>
      <c r="Y167" s="246"/>
      <c r="Z167" s="246"/>
      <c r="AA167" s="246"/>
      <c r="AB167" s="246"/>
      <c r="AC167" s="246"/>
      <c r="AD167" s="246"/>
      <c r="AE167" s="246"/>
      <c r="AF167" s="246"/>
      <c r="AG167" s="246"/>
      <c r="AH167" s="246"/>
      <c r="AI167" s="246"/>
      <c r="AJ167" s="246"/>
      <c r="AK167" s="246"/>
      <c r="AL167" s="246"/>
      <c r="AM167" s="246"/>
      <c r="AN167" s="246"/>
      <c r="AO167" s="246"/>
      <c r="AP167" s="246"/>
      <c r="AQ167" s="246"/>
      <c r="AR167" s="246"/>
      <c r="AS167" s="246"/>
      <c r="AT167" s="246"/>
      <c r="AU167" s="246"/>
      <c r="AV167" s="246"/>
      <c r="AW167" s="246"/>
      <c r="AX167" s="246"/>
      <c r="AY167" s="246"/>
      <c r="AZ167" s="246"/>
      <c r="BA167" s="246"/>
      <c r="BB167" s="239">
        <f t="shared" si="34"/>
        <v>0</v>
      </c>
      <c r="BC167" s="246"/>
      <c r="BD167" s="246"/>
      <c r="BE167" s="246"/>
    </row>
    <row r="168" s="224" customFormat="1" ht="15.95" customHeight="1" spans="1:57">
      <c r="A168" s="242" t="s">
        <v>802</v>
      </c>
      <c r="B168" s="238">
        <f t="shared" si="32"/>
        <v>0</v>
      </c>
      <c r="C168" s="239">
        <f>SUM('[6]表六 (1)'!B169)</f>
        <v>0</v>
      </c>
      <c r="D168" s="239">
        <f t="shared" si="36"/>
        <v>0</v>
      </c>
      <c r="E168" s="246"/>
      <c r="F168" s="246"/>
      <c r="G168" s="246"/>
      <c r="H168" s="246"/>
      <c r="I168" s="246"/>
      <c r="J168" s="246"/>
      <c r="K168" s="239">
        <f t="shared" si="33"/>
        <v>0</v>
      </c>
      <c r="L168" s="246"/>
      <c r="M168" s="246"/>
      <c r="N168" s="246"/>
      <c r="O168" s="246"/>
      <c r="P168" s="246"/>
      <c r="Q168" s="246"/>
      <c r="R168" s="246"/>
      <c r="S168" s="246"/>
      <c r="T168" s="246"/>
      <c r="U168" s="246"/>
      <c r="V168" s="246"/>
      <c r="W168" s="246"/>
      <c r="X168" s="246"/>
      <c r="Y168" s="246"/>
      <c r="Z168" s="246"/>
      <c r="AA168" s="246"/>
      <c r="AB168" s="246"/>
      <c r="AC168" s="246"/>
      <c r="AD168" s="246"/>
      <c r="AE168" s="246"/>
      <c r="AF168" s="246"/>
      <c r="AG168" s="246"/>
      <c r="AH168" s="246"/>
      <c r="AI168" s="246"/>
      <c r="AJ168" s="246"/>
      <c r="AK168" s="246"/>
      <c r="AL168" s="246"/>
      <c r="AM168" s="246"/>
      <c r="AN168" s="246"/>
      <c r="AO168" s="246"/>
      <c r="AP168" s="246"/>
      <c r="AQ168" s="246"/>
      <c r="AR168" s="246"/>
      <c r="AS168" s="246"/>
      <c r="AT168" s="246"/>
      <c r="AU168" s="246"/>
      <c r="AV168" s="246"/>
      <c r="AW168" s="246"/>
      <c r="AX168" s="246"/>
      <c r="AY168" s="246"/>
      <c r="AZ168" s="246"/>
      <c r="BA168" s="246"/>
      <c r="BB168" s="239">
        <f t="shared" si="34"/>
        <v>0</v>
      </c>
      <c r="BC168" s="246"/>
      <c r="BD168" s="246"/>
      <c r="BE168" s="246"/>
    </row>
    <row r="169" s="224" customFormat="1" ht="15.95" customHeight="1" spans="1:57">
      <c r="A169" s="242" t="s">
        <v>803</v>
      </c>
      <c r="B169" s="238">
        <f t="shared" si="32"/>
        <v>0</v>
      </c>
      <c r="C169" s="239">
        <f>SUM('[6]表六 (1)'!B170)</f>
        <v>0</v>
      </c>
      <c r="D169" s="239">
        <f t="shared" si="36"/>
        <v>0</v>
      </c>
      <c r="E169" s="246"/>
      <c r="F169" s="246"/>
      <c r="G169" s="246"/>
      <c r="H169" s="246"/>
      <c r="I169" s="246"/>
      <c r="J169" s="246"/>
      <c r="K169" s="239">
        <f t="shared" si="33"/>
        <v>0</v>
      </c>
      <c r="L169" s="246"/>
      <c r="M169" s="246"/>
      <c r="N169" s="246"/>
      <c r="O169" s="246"/>
      <c r="P169" s="246"/>
      <c r="Q169" s="246"/>
      <c r="R169" s="246"/>
      <c r="S169" s="246"/>
      <c r="T169" s="246"/>
      <c r="U169" s="246"/>
      <c r="V169" s="246"/>
      <c r="W169" s="246"/>
      <c r="X169" s="246"/>
      <c r="Y169" s="246"/>
      <c r="Z169" s="246"/>
      <c r="AA169" s="246"/>
      <c r="AB169" s="246"/>
      <c r="AC169" s="246"/>
      <c r="AD169" s="246"/>
      <c r="AE169" s="246"/>
      <c r="AF169" s="246"/>
      <c r="AG169" s="246"/>
      <c r="AH169" s="246"/>
      <c r="AI169" s="246"/>
      <c r="AJ169" s="246"/>
      <c r="AK169" s="246"/>
      <c r="AL169" s="246"/>
      <c r="AM169" s="246"/>
      <c r="AN169" s="246"/>
      <c r="AO169" s="246"/>
      <c r="AP169" s="246"/>
      <c r="AQ169" s="246"/>
      <c r="AR169" s="246"/>
      <c r="AS169" s="246"/>
      <c r="AT169" s="246"/>
      <c r="AU169" s="246"/>
      <c r="AV169" s="246"/>
      <c r="AW169" s="246"/>
      <c r="AX169" s="246"/>
      <c r="AY169" s="246"/>
      <c r="AZ169" s="246"/>
      <c r="BA169" s="246"/>
      <c r="BB169" s="239">
        <f t="shared" si="34"/>
        <v>0</v>
      </c>
      <c r="BC169" s="246"/>
      <c r="BD169" s="246"/>
      <c r="BE169" s="246"/>
    </row>
    <row r="170" s="224" customFormat="1" ht="15.95" customHeight="1" spans="1:57">
      <c r="A170" s="242" t="s">
        <v>804</v>
      </c>
      <c r="B170" s="238">
        <f t="shared" si="32"/>
        <v>0</v>
      </c>
      <c r="C170" s="239">
        <f>SUM('[6]表六 (1)'!B171)</f>
        <v>0</v>
      </c>
      <c r="D170" s="239">
        <f t="shared" si="36"/>
        <v>0</v>
      </c>
      <c r="E170" s="246"/>
      <c r="F170" s="246"/>
      <c r="G170" s="246"/>
      <c r="H170" s="246"/>
      <c r="I170" s="246"/>
      <c r="J170" s="246"/>
      <c r="K170" s="239">
        <f t="shared" si="33"/>
        <v>0</v>
      </c>
      <c r="L170" s="246"/>
      <c r="M170" s="246"/>
      <c r="N170" s="246"/>
      <c r="O170" s="246"/>
      <c r="P170" s="246"/>
      <c r="Q170" s="246"/>
      <c r="R170" s="246"/>
      <c r="S170" s="246"/>
      <c r="T170" s="246"/>
      <c r="U170" s="246"/>
      <c r="V170" s="246"/>
      <c r="W170" s="246"/>
      <c r="X170" s="246"/>
      <c r="Y170" s="246"/>
      <c r="Z170" s="246"/>
      <c r="AA170" s="246"/>
      <c r="AB170" s="246"/>
      <c r="AC170" s="246"/>
      <c r="AD170" s="246"/>
      <c r="AE170" s="246"/>
      <c r="AF170" s="246"/>
      <c r="AG170" s="246"/>
      <c r="AH170" s="246"/>
      <c r="AI170" s="246"/>
      <c r="AJ170" s="246"/>
      <c r="AK170" s="246"/>
      <c r="AL170" s="246"/>
      <c r="AM170" s="246"/>
      <c r="AN170" s="246"/>
      <c r="AO170" s="246"/>
      <c r="AP170" s="246"/>
      <c r="AQ170" s="246"/>
      <c r="AR170" s="246"/>
      <c r="AS170" s="246"/>
      <c r="AT170" s="246"/>
      <c r="AU170" s="246"/>
      <c r="AV170" s="246"/>
      <c r="AW170" s="246"/>
      <c r="AX170" s="246"/>
      <c r="AY170" s="246"/>
      <c r="AZ170" s="246"/>
      <c r="BA170" s="246"/>
      <c r="BB170" s="239">
        <f t="shared" si="34"/>
        <v>0</v>
      </c>
      <c r="BC170" s="246"/>
      <c r="BD170" s="246"/>
      <c r="BE170" s="246"/>
    </row>
    <row r="171" s="224" customFormat="1" ht="15.95" customHeight="1" spans="1:57">
      <c r="A171" s="242" t="s">
        <v>805</v>
      </c>
      <c r="B171" s="238">
        <f t="shared" si="32"/>
        <v>0</v>
      </c>
      <c r="C171" s="239">
        <f>SUM('[6]表六 (1)'!B172)</f>
        <v>0</v>
      </c>
      <c r="D171" s="239">
        <f t="shared" si="36"/>
        <v>0</v>
      </c>
      <c r="E171" s="243">
        <f t="shared" ref="E171:BE171" si="42">SUM(E172:E173)</f>
        <v>0</v>
      </c>
      <c r="F171" s="243">
        <f t="shared" si="42"/>
        <v>0</v>
      </c>
      <c r="G171" s="243">
        <f t="shared" si="42"/>
        <v>0</v>
      </c>
      <c r="H171" s="243">
        <f t="shared" si="42"/>
        <v>0</v>
      </c>
      <c r="I171" s="243">
        <f t="shared" si="42"/>
        <v>0</v>
      </c>
      <c r="J171" s="243">
        <f t="shared" si="42"/>
        <v>0</v>
      </c>
      <c r="K171" s="239">
        <f t="shared" si="33"/>
        <v>0</v>
      </c>
      <c r="L171" s="243">
        <f t="shared" si="42"/>
        <v>0</v>
      </c>
      <c r="M171" s="243">
        <f t="shared" si="42"/>
        <v>0</v>
      </c>
      <c r="N171" s="243">
        <f t="shared" si="42"/>
        <v>0</v>
      </c>
      <c r="O171" s="243">
        <f t="shared" si="42"/>
        <v>0</v>
      </c>
      <c r="P171" s="243">
        <f t="shared" si="42"/>
        <v>0</v>
      </c>
      <c r="Q171" s="243">
        <f t="shared" si="42"/>
        <v>0</v>
      </c>
      <c r="R171" s="243">
        <f t="shared" si="42"/>
        <v>0</v>
      </c>
      <c r="S171" s="243">
        <f t="shared" si="42"/>
        <v>0</v>
      </c>
      <c r="T171" s="243">
        <f t="shared" si="42"/>
        <v>0</v>
      </c>
      <c r="U171" s="243">
        <f t="shared" si="42"/>
        <v>0</v>
      </c>
      <c r="V171" s="243">
        <f t="shared" si="42"/>
        <v>0</v>
      </c>
      <c r="W171" s="243">
        <f t="shared" si="42"/>
        <v>0</v>
      </c>
      <c r="X171" s="243">
        <f t="shared" si="42"/>
        <v>0</v>
      </c>
      <c r="Y171" s="243">
        <f t="shared" si="42"/>
        <v>0</v>
      </c>
      <c r="Z171" s="243">
        <f t="shared" si="42"/>
        <v>0</v>
      </c>
      <c r="AA171" s="243">
        <f t="shared" si="42"/>
        <v>0</v>
      </c>
      <c r="AB171" s="243">
        <f t="shared" si="42"/>
        <v>0</v>
      </c>
      <c r="AC171" s="243">
        <f t="shared" si="42"/>
        <v>0</v>
      </c>
      <c r="AD171" s="243">
        <f t="shared" si="42"/>
        <v>0</v>
      </c>
      <c r="AE171" s="243">
        <f t="shared" si="42"/>
        <v>0</v>
      </c>
      <c r="AF171" s="243">
        <f t="shared" si="42"/>
        <v>0</v>
      </c>
      <c r="AG171" s="243">
        <f t="shared" si="42"/>
        <v>0</v>
      </c>
      <c r="AH171" s="243">
        <f t="shared" si="42"/>
        <v>0</v>
      </c>
      <c r="AI171" s="243">
        <f t="shared" si="42"/>
        <v>0</v>
      </c>
      <c r="AJ171" s="243">
        <f t="shared" si="42"/>
        <v>0</v>
      </c>
      <c r="AK171" s="243">
        <f t="shared" si="42"/>
        <v>0</v>
      </c>
      <c r="AL171" s="243">
        <f t="shared" si="42"/>
        <v>0</v>
      </c>
      <c r="AM171" s="243">
        <f t="shared" si="42"/>
        <v>0</v>
      </c>
      <c r="AN171" s="243">
        <f t="shared" si="42"/>
        <v>0</v>
      </c>
      <c r="AO171" s="243">
        <f t="shared" si="42"/>
        <v>0</v>
      </c>
      <c r="AP171" s="243">
        <f t="shared" si="42"/>
        <v>0</v>
      </c>
      <c r="AQ171" s="243">
        <f t="shared" si="42"/>
        <v>0</v>
      </c>
      <c r="AR171" s="243">
        <f t="shared" si="42"/>
        <v>0</v>
      </c>
      <c r="AS171" s="243">
        <f t="shared" si="42"/>
        <v>0</v>
      </c>
      <c r="AT171" s="243">
        <f t="shared" si="42"/>
        <v>0</v>
      </c>
      <c r="AU171" s="243">
        <f t="shared" si="42"/>
        <v>0</v>
      </c>
      <c r="AV171" s="243">
        <f t="shared" si="42"/>
        <v>0</v>
      </c>
      <c r="AW171" s="243">
        <f t="shared" si="42"/>
        <v>0</v>
      </c>
      <c r="AX171" s="243">
        <f t="shared" si="42"/>
        <v>0</v>
      </c>
      <c r="AY171" s="243">
        <f t="shared" si="42"/>
        <v>0</v>
      </c>
      <c r="AZ171" s="243">
        <f t="shared" si="42"/>
        <v>0</v>
      </c>
      <c r="BA171" s="243">
        <f t="shared" si="42"/>
        <v>0</v>
      </c>
      <c r="BB171" s="239">
        <f t="shared" si="34"/>
        <v>0</v>
      </c>
      <c r="BC171" s="243">
        <f t="shared" si="42"/>
        <v>0</v>
      </c>
      <c r="BD171" s="243">
        <f t="shared" si="42"/>
        <v>0</v>
      </c>
      <c r="BE171" s="243">
        <f t="shared" si="42"/>
        <v>0</v>
      </c>
    </row>
    <row r="172" s="224" customFormat="1" ht="15.95" customHeight="1" spans="1:57">
      <c r="A172" s="242" t="s">
        <v>806</v>
      </c>
      <c r="B172" s="238">
        <f t="shared" si="32"/>
        <v>0</v>
      </c>
      <c r="C172" s="239">
        <f>SUM('[6]表六 (1)'!B173)</f>
        <v>0</v>
      </c>
      <c r="D172" s="239">
        <f t="shared" si="36"/>
        <v>0</v>
      </c>
      <c r="E172" s="246"/>
      <c r="F172" s="246"/>
      <c r="G172" s="246"/>
      <c r="H172" s="246"/>
      <c r="I172" s="246"/>
      <c r="J172" s="246"/>
      <c r="K172" s="239">
        <f t="shared" si="33"/>
        <v>0</v>
      </c>
      <c r="L172" s="246"/>
      <c r="M172" s="246"/>
      <c r="N172" s="246"/>
      <c r="O172" s="246"/>
      <c r="P172" s="246"/>
      <c r="Q172" s="246"/>
      <c r="R172" s="246"/>
      <c r="S172" s="246"/>
      <c r="T172" s="246"/>
      <c r="U172" s="246"/>
      <c r="V172" s="246"/>
      <c r="W172" s="246"/>
      <c r="X172" s="246"/>
      <c r="Y172" s="246"/>
      <c r="Z172" s="246"/>
      <c r="AA172" s="246"/>
      <c r="AB172" s="246"/>
      <c r="AC172" s="246"/>
      <c r="AD172" s="246"/>
      <c r="AE172" s="246"/>
      <c r="AF172" s="246"/>
      <c r="AG172" s="246"/>
      <c r="AH172" s="246"/>
      <c r="AI172" s="246"/>
      <c r="AJ172" s="246"/>
      <c r="AK172" s="246"/>
      <c r="AL172" s="246"/>
      <c r="AM172" s="246"/>
      <c r="AN172" s="246"/>
      <c r="AO172" s="246"/>
      <c r="AP172" s="246"/>
      <c r="AQ172" s="246"/>
      <c r="AR172" s="246"/>
      <c r="AS172" s="246"/>
      <c r="AT172" s="246"/>
      <c r="AU172" s="246"/>
      <c r="AV172" s="246"/>
      <c r="AW172" s="246"/>
      <c r="AX172" s="246"/>
      <c r="AY172" s="246"/>
      <c r="AZ172" s="246"/>
      <c r="BA172" s="246"/>
      <c r="BB172" s="239">
        <f t="shared" si="34"/>
        <v>0</v>
      </c>
      <c r="BC172" s="246"/>
      <c r="BD172" s="246"/>
      <c r="BE172" s="246"/>
    </row>
    <row r="173" s="224" customFormat="1" ht="15.95" customHeight="1" spans="1:57">
      <c r="A173" s="242" t="s">
        <v>807</v>
      </c>
      <c r="B173" s="238">
        <f t="shared" si="32"/>
        <v>0</v>
      </c>
      <c r="C173" s="239">
        <f>SUM('[6]表六 (1)'!B174)</f>
        <v>0</v>
      </c>
      <c r="D173" s="239">
        <f t="shared" si="36"/>
        <v>0</v>
      </c>
      <c r="E173" s="243">
        <f t="shared" ref="E173:BE173" si="43">SUM(E174:E182)</f>
        <v>0</v>
      </c>
      <c r="F173" s="243">
        <f t="shared" si="43"/>
        <v>0</v>
      </c>
      <c r="G173" s="243">
        <f t="shared" si="43"/>
        <v>0</v>
      </c>
      <c r="H173" s="243">
        <f t="shared" si="43"/>
        <v>0</v>
      </c>
      <c r="I173" s="243">
        <f t="shared" si="43"/>
        <v>0</v>
      </c>
      <c r="J173" s="243">
        <f t="shared" si="43"/>
        <v>0</v>
      </c>
      <c r="K173" s="239">
        <f t="shared" si="33"/>
        <v>0</v>
      </c>
      <c r="L173" s="243">
        <f t="shared" si="43"/>
        <v>0</v>
      </c>
      <c r="M173" s="243">
        <f t="shared" si="43"/>
        <v>0</v>
      </c>
      <c r="N173" s="243">
        <f t="shared" si="43"/>
        <v>0</v>
      </c>
      <c r="O173" s="243">
        <f t="shared" si="43"/>
        <v>0</v>
      </c>
      <c r="P173" s="243">
        <f t="shared" si="43"/>
        <v>0</v>
      </c>
      <c r="Q173" s="243">
        <f t="shared" si="43"/>
        <v>0</v>
      </c>
      <c r="R173" s="243">
        <f t="shared" si="43"/>
        <v>0</v>
      </c>
      <c r="S173" s="243">
        <f t="shared" si="43"/>
        <v>0</v>
      </c>
      <c r="T173" s="243">
        <f t="shared" si="43"/>
        <v>0</v>
      </c>
      <c r="U173" s="243">
        <f t="shared" si="43"/>
        <v>0</v>
      </c>
      <c r="V173" s="243">
        <f t="shared" si="43"/>
        <v>0</v>
      </c>
      <c r="W173" s="243">
        <f t="shared" si="43"/>
        <v>0</v>
      </c>
      <c r="X173" s="243">
        <f t="shared" si="43"/>
        <v>0</v>
      </c>
      <c r="Y173" s="243">
        <f t="shared" si="43"/>
        <v>0</v>
      </c>
      <c r="Z173" s="243">
        <f t="shared" si="43"/>
        <v>0</v>
      </c>
      <c r="AA173" s="243">
        <f t="shared" si="43"/>
        <v>0</v>
      </c>
      <c r="AB173" s="243">
        <f t="shared" si="43"/>
        <v>0</v>
      </c>
      <c r="AC173" s="243">
        <f t="shared" si="43"/>
        <v>0</v>
      </c>
      <c r="AD173" s="243">
        <f t="shared" si="43"/>
        <v>0</v>
      </c>
      <c r="AE173" s="243">
        <f t="shared" si="43"/>
        <v>0</v>
      </c>
      <c r="AF173" s="243">
        <f t="shared" si="43"/>
        <v>0</v>
      </c>
      <c r="AG173" s="243">
        <f t="shared" si="43"/>
        <v>0</v>
      </c>
      <c r="AH173" s="243">
        <f t="shared" si="43"/>
        <v>0</v>
      </c>
      <c r="AI173" s="243">
        <f t="shared" si="43"/>
        <v>0</v>
      </c>
      <c r="AJ173" s="243">
        <f t="shared" si="43"/>
        <v>0</v>
      </c>
      <c r="AK173" s="243">
        <f t="shared" si="43"/>
        <v>0</v>
      </c>
      <c r="AL173" s="243">
        <f t="shared" si="43"/>
        <v>0</v>
      </c>
      <c r="AM173" s="243">
        <f t="shared" si="43"/>
        <v>0</v>
      </c>
      <c r="AN173" s="243">
        <f t="shared" si="43"/>
        <v>0</v>
      </c>
      <c r="AO173" s="243">
        <f t="shared" si="43"/>
        <v>0</v>
      </c>
      <c r="AP173" s="243">
        <f t="shared" si="43"/>
        <v>0</v>
      </c>
      <c r="AQ173" s="243">
        <f t="shared" si="43"/>
        <v>0</v>
      </c>
      <c r="AR173" s="243">
        <f t="shared" si="43"/>
        <v>0</v>
      </c>
      <c r="AS173" s="243">
        <f t="shared" si="43"/>
        <v>0</v>
      </c>
      <c r="AT173" s="243">
        <f t="shared" si="43"/>
        <v>0</v>
      </c>
      <c r="AU173" s="243">
        <f t="shared" si="43"/>
        <v>0</v>
      </c>
      <c r="AV173" s="243">
        <f t="shared" si="43"/>
        <v>0</v>
      </c>
      <c r="AW173" s="243">
        <f t="shared" si="43"/>
        <v>0</v>
      </c>
      <c r="AX173" s="243">
        <f t="shared" si="43"/>
        <v>0</v>
      </c>
      <c r="AY173" s="243">
        <f t="shared" si="43"/>
        <v>0</v>
      </c>
      <c r="AZ173" s="243">
        <f t="shared" si="43"/>
        <v>0</v>
      </c>
      <c r="BA173" s="243">
        <f t="shared" si="43"/>
        <v>0</v>
      </c>
      <c r="BB173" s="239">
        <f t="shared" si="34"/>
        <v>0</v>
      </c>
      <c r="BC173" s="243">
        <f t="shared" si="43"/>
        <v>0</v>
      </c>
      <c r="BD173" s="243">
        <f t="shared" si="43"/>
        <v>0</v>
      </c>
      <c r="BE173" s="243">
        <f t="shared" si="43"/>
        <v>0</v>
      </c>
    </row>
    <row r="174" s="224" customFormat="1" ht="15.95" customHeight="1" spans="1:57">
      <c r="A174" s="262" t="s">
        <v>808</v>
      </c>
      <c r="B174" s="238">
        <f t="shared" si="32"/>
        <v>0</v>
      </c>
      <c r="C174" s="239">
        <f>SUM('[6]表六 (1)'!B175)</f>
        <v>0</v>
      </c>
      <c r="D174" s="239">
        <f t="shared" si="36"/>
        <v>0</v>
      </c>
      <c r="E174" s="246"/>
      <c r="F174" s="246"/>
      <c r="G174" s="246"/>
      <c r="H174" s="246"/>
      <c r="I174" s="246"/>
      <c r="J174" s="246"/>
      <c r="K174" s="239">
        <f t="shared" si="33"/>
        <v>0</v>
      </c>
      <c r="L174" s="246"/>
      <c r="M174" s="246"/>
      <c r="N174" s="246"/>
      <c r="O174" s="246"/>
      <c r="P174" s="246"/>
      <c r="Q174" s="246"/>
      <c r="R174" s="246"/>
      <c r="S174" s="246"/>
      <c r="T174" s="246"/>
      <c r="U174" s="246"/>
      <c r="V174" s="246"/>
      <c r="W174" s="246"/>
      <c r="X174" s="246"/>
      <c r="Y174" s="246"/>
      <c r="Z174" s="246"/>
      <c r="AA174" s="246"/>
      <c r="AB174" s="246"/>
      <c r="AC174" s="246"/>
      <c r="AD174" s="246"/>
      <c r="AE174" s="246"/>
      <c r="AF174" s="246"/>
      <c r="AG174" s="246"/>
      <c r="AH174" s="246"/>
      <c r="AI174" s="246"/>
      <c r="AJ174" s="246"/>
      <c r="AK174" s="246"/>
      <c r="AL174" s="246"/>
      <c r="AM174" s="246"/>
      <c r="AN174" s="246"/>
      <c r="AO174" s="246"/>
      <c r="AP174" s="246"/>
      <c r="AQ174" s="246"/>
      <c r="AR174" s="246"/>
      <c r="AS174" s="246"/>
      <c r="AT174" s="246"/>
      <c r="AU174" s="246"/>
      <c r="AV174" s="246"/>
      <c r="AW174" s="246"/>
      <c r="AX174" s="246"/>
      <c r="AY174" s="246"/>
      <c r="AZ174" s="246"/>
      <c r="BA174" s="246"/>
      <c r="BB174" s="239">
        <f t="shared" si="34"/>
        <v>0</v>
      </c>
      <c r="BC174" s="246"/>
      <c r="BD174" s="246"/>
      <c r="BE174" s="246"/>
    </row>
    <row r="175" s="224" customFormat="1" ht="15.95" customHeight="1" spans="1:57">
      <c r="A175" s="262" t="s">
        <v>809</v>
      </c>
      <c r="B175" s="238">
        <f t="shared" si="32"/>
        <v>0</v>
      </c>
      <c r="C175" s="239">
        <f>SUM('[6]表六 (1)'!B176)</f>
        <v>0</v>
      </c>
      <c r="D175" s="239">
        <f t="shared" si="36"/>
        <v>0</v>
      </c>
      <c r="E175" s="246"/>
      <c r="F175" s="246"/>
      <c r="G175" s="246"/>
      <c r="H175" s="246"/>
      <c r="I175" s="246"/>
      <c r="J175" s="246"/>
      <c r="K175" s="239">
        <f t="shared" si="33"/>
        <v>0</v>
      </c>
      <c r="L175" s="246"/>
      <c r="M175" s="246"/>
      <c r="N175" s="246"/>
      <c r="O175" s="246"/>
      <c r="P175" s="246"/>
      <c r="Q175" s="246"/>
      <c r="R175" s="246"/>
      <c r="S175" s="246"/>
      <c r="T175" s="246"/>
      <c r="U175" s="246"/>
      <c r="V175" s="246"/>
      <c r="W175" s="246"/>
      <c r="X175" s="246"/>
      <c r="Y175" s="246"/>
      <c r="Z175" s="246"/>
      <c r="AA175" s="246"/>
      <c r="AB175" s="246"/>
      <c r="AC175" s="246"/>
      <c r="AD175" s="246"/>
      <c r="AE175" s="246"/>
      <c r="AF175" s="246"/>
      <c r="AG175" s="246"/>
      <c r="AH175" s="246"/>
      <c r="AI175" s="246"/>
      <c r="AJ175" s="246"/>
      <c r="AK175" s="246"/>
      <c r="AL175" s="246"/>
      <c r="AM175" s="246"/>
      <c r="AN175" s="246"/>
      <c r="AO175" s="246"/>
      <c r="AP175" s="246"/>
      <c r="AQ175" s="246"/>
      <c r="AR175" s="246"/>
      <c r="AS175" s="246"/>
      <c r="AT175" s="246"/>
      <c r="AU175" s="246"/>
      <c r="AV175" s="246"/>
      <c r="AW175" s="246"/>
      <c r="AX175" s="246"/>
      <c r="AY175" s="246"/>
      <c r="AZ175" s="246"/>
      <c r="BA175" s="246"/>
      <c r="BB175" s="239">
        <f t="shared" si="34"/>
        <v>0</v>
      </c>
      <c r="BC175" s="246"/>
      <c r="BD175" s="246"/>
      <c r="BE175" s="246"/>
    </row>
    <row r="176" s="224" customFormat="1" ht="15.95" customHeight="1" spans="1:57">
      <c r="A176" s="262" t="s">
        <v>810</v>
      </c>
      <c r="B176" s="238">
        <f t="shared" si="32"/>
        <v>0</v>
      </c>
      <c r="C176" s="239">
        <f>SUM('[6]表六 (1)'!B177)</f>
        <v>0</v>
      </c>
      <c r="D176" s="239">
        <f t="shared" si="36"/>
        <v>0</v>
      </c>
      <c r="E176" s="246"/>
      <c r="F176" s="246"/>
      <c r="G176" s="246"/>
      <c r="H176" s="246"/>
      <c r="I176" s="246"/>
      <c r="J176" s="246"/>
      <c r="K176" s="239">
        <f t="shared" si="33"/>
        <v>0</v>
      </c>
      <c r="L176" s="246"/>
      <c r="M176" s="246"/>
      <c r="N176" s="246"/>
      <c r="O176" s="246"/>
      <c r="P176" s="246"/>
      <c r="Q176" s="246"/>
      <c r="R176" s="246"/>
      <c r="S176" s="246"/>
      <c r="T176" s="246"/>
      <c r="U176" s="246"/>
      <c r="V176" s="246"/>
      <c r="W176" s="246"/>
      <c r="X176" s="246"/>
      <c r="Y176" s="246"/>
      <c r="Z176" s="246"/>
      <c r="AA176" s="246"/>
      <c r="AB176" s="246"/>
      <c r="AC176" s="246"/>
      <c r="AD176" s="246"/>
      <c r="AE176" s="246"/>
      <c r="AF176" s="246"/>
      <c r="AG176" s="246"/>
      <c r="AH176" s="246"/>
      <c r="AI176" s="246"/>
      <c r="AJ176" s="246"/>
      <c r="AK176" s="246"/>
      <c r="AL176" s="246"/>
      <c r="AM176" s="246"/>
      <c r="AN176" s="246"/>
      <c r="AO176" s="246"/>
      <c r="AP176" s="246"/>
      <c r="AQ176" s="246"/>
      <c r="AR176" s="246"/>
      <c r="AS176" s="246"/>
      <c r="AT176" s="246"/>
      <c r="AU176" s="246"/>
      <c r="AV176" s="246"/>
      <c r="AW176" s="246"/>
      <c r="AX176" s="246"/>
      <c r="AY176" s="246"/>
      <c r="AZ176" s="246"/>
      <c r="BA176" s="246"/>
      <c r="BB176" s="239">
        <f t="shared" si="34"/>
        <v>0</v>
      </c>
      <c r="BC176" s="246"/>
      <c r="BD176" s="246"/>
      <c r="BE176" s="246"/>
    </row>
    <row r="177" s="224" customFormat="1" ht="15.95" customHeight="1" spans="1:57">
      <c r="A177" s="262" t="s">
        <v>811</v>
      </c>
      <c r="B177" s="238">
        <f t="shared" si="32"/>
        <v>0</v>
      </c>
      <c r="C177" s="239">
        <f>SUM('[6]表六 (1)'!B178)</f>
        <v>0</v>
      </c>
      <c r="D177" s="239">
        <f t="shared" si="36"/>
        <v>0</v>
      </c>
      <c r="E177" s="246"/>
      <c r="F177" s="246"/>
      <c r="G177" s="246"/>
      <c r="H177" s="246"/>
      <c r="I177" s="246"/>
      <c r="J177" s="246"/>
      <c r="K177" s="239">
        <f t="shared" si="33"/>
        <v>0</v>
      </c>
      <c r="L177" s="246"/>
      <c r="M177" s="246"/>
      <c r="N177" s="246"/>
      <c r="O177" s="246"/>
      <c r="P177" s="246"/>
      <c r="Q177" s="246"/>
      <c r="R177" s="246"/>
      <c r="S177" s="246"/>
      <c r="T177" s="246"/>
      <c r="U177" s="246"/>
      <c r="V177" s="246"/>
      <c r="W177" s="246"/>
      <c r="X177" s="246"/>
      <c r="Y177" s="246"/>
      <c r="Z177" s="246"/>
      <c r="AA177" s="246"/>
      <c r="AB177" s="246"/>
      <c r="AC177" s="246"/>
      <c r="AD177" s="246"/>
      <c r="AE177" s="246"/>
      <c r="AF177" s="246"/>
      <c r="AG177" s="246"/>
      <c r="AH177" s="246"/>
      <c r="AI177" s="246"/>
      <c r="AJ177" s="246"/>
      <c r="AK177" s="246"/>
      <c r="AL177" s="246"/>
      <c r="AM177" s="246"/>
      <c r="AN177" s="246"/>
      <c r="AO177" s="246"/>
      <c r="AP177" s="246"/>
      <c r="AQ177" s="246"/>
      <c r="AR177" s="246"/>
      <c r="AS177" s="246"/>
      <c r="AT177" s="246"/>
      <c r="AU177" s="246"/>
      <c r="AV177" s="246"/>
      <c r="AW177" s="246"/>
      <c r="AX177" s="246"/>
      <c r="AY177" s="246"/>
      <c r="AZ177" s="246"/>
      <c r="BA177" s="246"/>
      <c r="BB177" s="239">
        <f t="shared" si="34"/>
        <v>0</v>
      </c>
      <c r="BC177" s="246"/>
      <c r="BD177" s="246"/>
      <c r="BE177" s="246"/>
    </row>
    <row r="178" s="224" customFormat="1" ht="15.95" customHeight="1" spans="1:57">
      <c r="A178" s="262" t="s">
        <v>812</v>
      </c>
      <c r="B178" s="238">
        <f t="shared" si="32"/>
        <v>0</v>
      </c>
      <c r="C178" s="239">
        <f>SUM('[6]表六 (1)'!B179)</f>
        <v>0</v>
      </c>
      <c r="D178" s="239">
        <f t="shared" si="36"/>
        <v>0</v>
      </c>
      <c r="E178" s="246"/>
      <c r="F178" s="246"/>
      <c r="G178" s="246"/>
      <c r="H178" s="246"/>
      <c r="I178" s="246"/>
      <c r="J178" s="246"/>
      <c r="K178" s="239">
        <f t="shared" si="33"/>
        <v>0</v>
      </c>
      <c r="L178" s="246"/>
      <c r="M178" s="246"/>
      <c r="N178" s="246"/>
      <c r="O178" s="246"/>
      <c r="P178" s="246"/>
      <c r="Q178" s="246"/>
      <c r="R178" s="246"/>
      <c r="S178" s="246"/>
      <c r="T178" s="246"/>
      <c r="U178" s="246"/>
      <c r="V178" s="246"/>
      <c r="W178" s="246"/>
      <c r="X178" s="246"/>
      <c r="Y178" s="246"/>
      <c r="Z178" s="246"/>
      <c r="AA178" s="246"/>
      <c r="AB178" s="246"/>
      <c r="AC178" s="246"/>
      <c r="AD178" s="246"/>
      <c r="AE178" s="246"/>
      <c r="AF178" s="246"/>
      <c r="AG178" s="246"/>
      <c r="AH178" s="246"/>
      <c r="AI178" s="246"/>
      <c r="AJ178" s="246"/>
      <c r="AK178" s="246"/>
      <c r="AL178" s="246"/>
      <c r="AM178" s="246"/>
      <c r="AN178" s="246"/>
      <c r="AO178" s="246"/>
      <c r="AP178" s="246"/>
      <c r="AQ178" s="246"/>
      <c r="AR178" s="246"/>
      <c r="AS178" s="246"/>
      <c r="AT178" s="246"/>
      <c r="AU178" s="246"/>
      <c r="AV178" s="246"/>
      <c r="AW178" s="246"/>
      <c r="AX178" s="246"/>
      <c r="AY178" s="246"/>
      <c r="AZ178" s="246"/>
      <c r="BA178" s="246"/>
      <c r="BB178" s="239">
        <f t="shared" si="34"/>
        <v>0</v>
      </c>
      <c r="BC178" s="246"/>
      <c r="BD178" s="246"/>
      <c r="BE178" s="246"/>
    </row>
    <row r="179" s="224" customFormat="1" ht="15.95" customHeight="1" spans="1:57">
      <c r="A179" s="262" t="s">
        <v>813</v>
      </c>
      <c r="B179" s="238">
        <f t="shared" si="32"/>
        <v>0</v>
      </c>
      <c r="C179" s="239">
        <f>SUM('[6]表六 (1)'!B180)</f>
        <v>0</v>
      </c>
      <c r="D179" s="239">
        <f t="shared" si="36"/>
        <v>0</v>
      </c>
      <c r="E179" s="246"/>
      <c r="F179" s="246"/>
      <c r="G179" s="246"/>
      <c r="H179" s="246"/>
      <c r="I179" s="246"/>
      <c r="J179" s="246"/>
      <c r="K179" s="239">
        <f t="shared" si="33"/>
        <v>0</v>
      </c>
      <c r="L179" s="246"/>
      <c r="M179" s="246"/>
      <c r="N179" s="246"/>
      <c r="O179" s="246"/>
      <c r="P179" s="246"/>
      <c r="Q179" s="246"/>
      <c r="R179" s="246"/>
      <c r="S179" s="246"/>
      <c r="T179" s="246"/>
      <c r="U179" s="246"/>
      <c r="V179" s="246"/>
      <c r="W179" s="246"/>
      <c r="X179" s="246"/>
      <c r="Y179" s="246"/>
      <c r="Z179" s="246"/>
      <c r="AA179" s="246"/>
      <c r="AB179" s="246"/>
      <c r="AC179" s="246"/>
      <c r="AD179" s="246"/>
      <c r="AE179" s="246"/>
      <c r="AF179" s="246"/>
      <c r="AG179" s="246"/>
      <c r="AH179" s="246"/>
      <c r="AI179" s="246"/>
      <c r="AJ179" s="246"/>
      <c r="AK179" s="246"/>
      <c r="AL179" s="246"/>
      <c r="AM179" s="246"/>
      <c r="AN179" s="246"/>
      <c r="AO179" s="246"/>
      <c r="AP179" s="246"/>
      <c r="AQ179" s="246"/>
      <c r="AR179" s="246"/>
      <c r="AS179" s="246"/>
      <c r="AT179" s="246"/>
      <c r="AU179" s="246"/>
      <c r="AV179" s="246"/>
      <c r="AW179" s="246"/>
      <c r="AX179" s="246"/>
      <c r="AY179" s="246"/>
      <c r="AZ179" s="246"/>
      <c r="BA179" s="246"/>
      <c r="BB179" s="239">
        <f t="shared" si="34"/>
        <v>0</v>
      </c>
      <c r="BC179" s="246"/>
      <c r="BD179" s="246"/>
      <c r="BE179" s="246"/>
    </row>
    <row r="180" s="224" customFormat="1" ht="15.95" customHeight="1" spans="1:57">
      <c r="A180" s="262" t="s">
        <v>814</v>
      </c>
      <c r="B180" s="238">
        <f t="shared" si="32"/>
        <v>0</v>
      </c>
      <c r="C180" s="239">
        <f>SUM('[6]表六 (1)'!B181)</f>
        <v>0</v>
      </c>
      <c r="D180" s="239">
        <f t="shared" si="36"/>
        <v>0</v>
      </c>
      <c r="E180" s="246"/>
      <c r="F180" s="246"/>
      <c r="G180" s="246"/>
      <c r="H180" s="246"/>
      <c r="I180" s="246"/>
      <c r="J180" s="246"/>
      <c r="K180" s="239">
        <f t="shared" si="33"/>
        <v>0</v>
      </c>
      <c r="L180" s="246"/>
      <c r="M180" s="246"/>
      <c r="N180" s="246"/>
      <c r="O180" s="246"/>
      <c r="P180" s="246"/>
      <c r="Q180" s="246"/>
      <c r="R180" s="246"/>
      <c r="S180" s="246"/>
      <c r="T180" s="246"/>
      <c r="U180" s="246"/>
      <c r="V180" s="246"/>
      <c r="W180" s="246"/>
      <c r="X180" s="246"/>
      <c r="Y180" s="246"/>
      <c r="Z180" s="246"/>
      <c r="AA180" s="246"/>
      <c r="AB180" s="246"/>
      <c r="AC180" s="246"/>
      <c r="AD180" s="246"/>
      <c r="AE180" s="246"/>
      <c r="AF180" s="246"/>
      <c r="AG180" s="246"/>
      <c r="AH180" s="246"/>
      <c r="AI180" s="246"/>
      <c r="AJ180" s="246"/>
      <c r="AK180" s="246"/>
      <c r="AL180" s="246"/>
      <c r="AM180" s="246"/>
      <c r="AN180" s="246"/>
      <c r="AO180" s="246"/>
      <c r="AP180" s="246"/>
      <c r="AQ180" s="246"/>
      <c r="AR180" s="246"/>
      <c r="AS180" s="246"/>
      <c r="AT180" s="246"/>
      <c r="AU180" s="246"/>
      <c r="AV180" s="246"/>
      <c r="AW180" s="246"/>
      <c r="AX180" s="246"/>
      <c r="AY180" s="246"/>
      <c r="AZ180" s="246"/>
      <c r="BA180" s="246"/>
      <c r="BB180" s="239">
        <f t="shared" si="34"/>
        <v>0</v>
      </c>
      <c r="BC180" s="246"/>
      <c r="BD180" s="246"/>
      <c r="BE180" s="246"/>
    </row>
    <row r="181" s="224" customFormat="1" ht="15.95" customHeight="1" spans="1:57">
      <c r="A181" s="262" t="s">
        <v>815</v>
      </c>
      <c r="B181" s="238">
        <f t="shared" si="32"/>
        <v>0</v>
      </c>
      <c r="C181" s="239">
        <f>SUM('[6]表六 (1)'!B182)</f>
        <v>0</v>
      </c>
      <c r="D181" s="239">
        <f t="shared" si="36"/>
        <v>0</v>
      </c>
      <c r="E181" s="246"/>
      <c r="F181" s="246"/>
      <c r="G181" s="246"/>
      <c r="H181" s="246"/>
      <c r="I181" s="246"/>
      <c r="J181" s="246"/>
      <c r="K181" s="239">
        <f t="shared" si="33"/>
        <v>0</v>
      </c>
      <c r="L181" s="246"/>
      <c r="M181" s="246"/>
      <c r="N181" s="246"/>
      <c r="O181" s="246"/>
      <c r="P181" s="246"/>
      <c r="Q181" s="246"/>
      <c r="R181" s="246"/>
      <c r="S181" s="246"/>
      <c r="T181" s="246"/>
      <c r="U181" s="246"/>
      <c r="V181" s="246"/>
      <c r="W181" s="246"/>
      <c r="X181" s="246"/>
      <c r="Y181" s="246"/>
      <c r="Z181" s="246"/>
      <c r="AA181" s="246"/>
      <c r="AB181" s="246"/>
      <c r="AC181" s="246"/>
      <c r="AD181" s="246"/>
      <c r="AE181" s="246"/>
      <c r="AF181" s="246"/>
      <c r="AG181" s="246"/>
      <c r="AH181" s="246"/>
      <c r="AI181" s="246"/>
      <c r="AJ181" s="246"/>
      <c r="AK181" s="246"/>
      <c r="AL181" s="246"/>
      <c r="AM181" s="246"/>
      <c r="AN181" s="246"/>
      <c r="AO181" s="246"/>
      <c r="AP181" s="246"/>
      <c r="AQ181" s="246"/>
      <c r="AR181" s="246"/>
      <c r="AS181" s="246"/>
      <c r="AT181" s="246"/>
      <c r="AU181" s="246"/>
      <c r="AV181" s="246"/>
      <c r="AW181" s="246"/>
      <c r="AX181" s="246"/>
      <c r="AY181" s="246"/>
      <c r="AZ181" s="246"/>
      <c r="BA181" s="246"/>
      <c r="BB181" s="239">
        <f t="shared" si="34"/>
        <v>0</v>
      </c>
      <c r="BC181" s="246"/>
      <c r="BD181" s="246"/>
      <c r="BE181" s="246"/>
    </row>
    <row r="182" s="224" customFormat="1" ht="15.95" customHeight="1" spans="1:57">
      <c r="A182" s="262" t="s">
        <v>816</v>
      </c>
      <c r="B182" s="238">
        <f t="shared" si="32"/>
        <v>0</v>
      </c>
      <c r="C182" s="239">
        <f>SUM('[6]表六 (1)'!B183)</f>
        <v>0</v>
      </c>
      <c r="D182" s="239">
        <f t="shared" si="36"/>
        <v>0</v>
      </c>
      <c r="E182" s="246"/>
      <c r="F182" s="246"/>
      <c r="G182" s="246"/>
      <c r="H182" s="246"/>
      <c r="I182" s="246"/>
      <c r="J182" s="246"/>
      <c r="K182" s="239">
        <f t="shared" si="33"/>
        <v>0</v>
      </c>
      <c r="L182" s="246"/>
      <c r="M182" s="246"/>
      <c r="N182" s="246"/>
      <c r="O182" s="246"/>
      <c r="P182" s="246"/>
      <c r="Q182" s="246"/>
      <c r="R182" s="246"/>
      <c r="S182" s="246"/>
      <c r="T182" s="246"/>
      <c r="U182" s="246"/>
      <c r="V182" s="246"/>
      <c r="W182" s="246"/>
      <c r="X182" s="246"/>
      <c r="Y182" s="246"/>
      <c r="Z182" s="246"/>
      <c r="AA182" s="246"/>
      <c r="AB182" s="246"/>
      <c r="AC182" s="246"/>
      <c r="AD182" s="246"/>
      <c r="AE182" s="246"/>
      <c r="AF182" s="246"/>
      <c r="AG182" s="246"/>
      <c r="AH182" s="246"/>
      <c r="AI182" s="246"/>
      <c r="AJ182" s="246"/>
      <c r="AK182" s="246"/>
      <c r="AL182" s="246"/>
      <c r="AM182" s="246"/>
      <c r="AN182" s="246"/>
      <c r="AO182" s="246"/>
      <c r="AP182" s="246"/>
      <c r="AQ182" s="246"/>
      <c r="AR182" s="246"/>
      <c r="AS182" s="246"/>
      <c r="AT182" s="246"/>
      <c r="AU182" s="246"/>
      <c r="AV182" s="246"/>
      <c r="AW182" s="246"/>
      <c r="AX182" s="246"/>
      <c r="AY182" s="246"/>
      <c r="AZ182" s="246"/>
      <c r="BA182" s="246"/>
      <c r="BB182" s="239">
        <f t="shared" si="34"/>
        <v>0</v>
      </c>
      <c r="BC182" s="246"/>
      <c r="BD182" s="246"/>
      <c r="BE182" s="246"/>
    </row>
    <row r="183" s="224" customFormat="1" ht="15.95" customHeight="1" spans="1:57">
      <c r="A183" s="242" t="s">
        <v>817</v>
      </c>
      <c r="B183" s="238">
        <f t="shared" si="32"/>
        <v>0</v>
      </c>
      <c r="C183" s="239">
        <f>SUM('[6]表六 (1)'!B184)</f>
        <v>0</v>
      </c>
      <c r="D183" s="239">
        <f t="shared" si="36"/>
        <v>0</v>
      </c>
      <c r="E183" s="243">
        <f t="shared" ref="E183:BE183" si="44">SUM(E184:E185)</f>
        <v>0</v>
      </c>
      <c r="F183" s="243">
        <f t="shared" si="44"/>
        <v>0</v>
      </c>
      <c r="G183" s="243">
        <f t="shared" si="44"/>
        <v>0</v>
      </c>
      <c r="H183" s="243">
        <f t="shared" si="44"/>
        <v>0</v>
      </c>
      <c r="I183" s="243">
        <f t="shared" si="44"/>
        <v>0</v>
      </c>
      <c r="J183" s="243">
        <f t="shared" si="44"/>
        <v>0</v>
      </c>
      <c r="K183" s="239">
        <f t="shared" si="33"/>
        <v>0</v>
      </c>
      <c r="L183" s="243">
        <f t="shared" si="44"/>
        <v>0</v>
      </c>
      <c r="M183" s="243">
        <f t="shared" si="44"/>
        <v>0</v>
      </c>
      <c r="N183" s="243">
        <f t="shared" si="44"/>
        <v>0</v>
      </c>
      <c r="O183" s="243">
        <f t="shared" si="44"/>
        <v>0</v>
      </c>
      <c r="P183" s="243">
        <f t="shared" si="44"/>
        <v>0</v>
      </c>
      <c r="Q183" s="243">
        <f t="shared" si="44"/>
        <v>0</v>
      </c>
      <c r="R183" s="243">
        <f t="shared" si="44"/>
        <v>0</v>
      </c>
      <c r="S183" s="243">
        <f t="shared" si="44"/>
        <v>0</v>
      </c>
      <c r="T183" s="243">
        <f t="shared" si="44"/>
        <v>0</v>
      </c>
      <c r="U183" s="243">
        <f t="shared" si="44"/>
        <v>0</v>
      </c>
      <c r="V183" s="243">
        <f t="shared" si="44"/>
        <v>0</v>
      </c>
      <c r="W183" s="243">
        <f t="shared" si="44"/>
        <v>0</v>
      </c>
      <c r="X183" s="243">
        <f t="shared" si="44"/>
        <v>0</v>
      </c>
      <c r="Y183" s="243">
        <f t="shared" si="44"/>
        <v>0</v>
      </c>
      <c r="Z183" s="243">
        <f t="shared" si="44"/>
        <v>0</v>
      </c>
      <c r="AA183" s="243">
        <f t="shared" si="44"/>
        <v>0</v>
      </c>
      <c r="AB183" s="243">
        <f t="shared" si="44"/>
        <v>0</v>
      </c>
      <c r="AC183" s="243">
        <f t="shared" si="44"/>
        <v>0</v>
      </c>
      <c r="AD183" s="243">
        <f t="shared" si="44"/>
        <v>0</v>
      </c>
      <c r="AE183" s="243">
        <f t="shared" si="44"/>
        <v>0</v>
      </c>
      <c r="AF183" s="243">
        <f t="shared" si="44"/>
        <v>0</v>
      </c>
      <c r="AG183" s="243">
        <f t="shared" si="44"/>
        <v>0</v>
      </c>
      <c r="AH183" s="243">
        <f t="shared" si="44"/>
        <v>0</v>
      </c>
      <c r="AI183" s="243">
        <f t="shared" si="44"/>
        <v>0</v>
      </c>
      <c r="AJ183" s="243">
        <f t="shared" si="44"/>
        <v>0</v>
      </c>
      <c r="AK183" s="243">
        <f t="shared" si="44"/>
        <v>0</v>
      </c>
      <c r="AL183" s="243">
        <f t="shared" si="44"/>
        <v>0</v>
      </c>
      <c r="AM183" s="243">
        <f t="shared" si="44"/>
        <v>0</v>
      </c>
      <c r="AN183" s="243">
        <f t="shared" si="44"/>
        <v>0</v>
      </c>
      <c r="AO183" s="243">
        <f t="shared" si="44"/>
        <v>0</v>
      </c>
      <c r="AP183" s="243">
        <f t="shared" si="44"/>
        <v>0</v>
      </c>
      <c r="AQ183" s="243">
        <f t="shared" si="44"/>
        <v>0</v>
      </c>
      <c r="AR183" s="243">
        <f t="shared" si="44"/>
        <v>0</v>
      </c>
      <c r="AS183" s="243">
        <f t="shared" si="44"/>
        <v>0</v>
      </c>
      <c r="AT183" s="243">
        <f t="shared" si="44"/>
        <v>0</v>
      </c>
      <c r="AU183" s="243">
        <f t="shared" si="44"/>
        <v>0</v>
      </c>
      <c r="AV183" s="243">
        <f t="shared" si="44"/>
        <v>0</v>
      </c>
      <c r="AW183" s="243">
        <f t="shared" si="44"/>
        <v>0</v>
      </c>
      <c r="AX183" s="243">
        <f t="shared" si="44"/>
        <v>0</v>
      </c>
      <c r="AY183" s="243">
        <f t="shared" si="44"/>
        <v>0</v>
      </c>
      <c r="AZ183" s="243">
        <f t="shared" si="44"/>
        <v>0</v>
      </c>
      <c r="BA183" s="243">
        <f t="shared" si="44"/>
        <v>0</v>
      </c>
      <c r="BB183" s="239">
        <f t="shared" si="34"/>
        <v>0</v>
      </c>
      <c r="BC183" s="243">
        <f t="shared" si="44"/>
        <v>0</v>
      </c>
      <c r="BD183" s="243">
        <f t="shared" si="44"/>
        <v>0</v>
      </c>
      <c r="BE183" s="243">
        <f t="shared" si="44"/>
        <v>0</v>
      </c>
    </row>
    <row r="184" s="224" customFormat="1" ht="15.95" customHeight="1" spans="1:57">
      <c r="A184" s="242" t="s">
        <v>818</v>
      </c>
      <c r="B184" s="238">
        <f t="shared" si="32"/>
        <v>0</v>
      </c>
      <c r="C184" s="239">
        <f>SUM('[6]表六 (1)'!B185)</f>
        <v>0</v>
      </c>
      <c r="D184" s="239">
        <f t="shared" si="36"/>
        <v>0</v>
      </c>
      <c r="E184" s="246"/>
      <c r="F184" s="246"/>
      <c r="G184" s="246"/>
      <c r="H184" s="246"/>
      <c r="I184" s="246"/>
      <c r="J184" s="246"/>
      <c r="K184" s="239">
        <f t="shared" si="33"/>
        <v>0</v>
      </c>
      <c r="L184" s="246"/>
      <c r="M184" s="246"/>
      <c r="N184" s="246"/>
      <c r="O184" s="246"/>
      <c r="P184" s="246"/>
      <c r="Q184" s="246"/>
      <c r="R184" s="246"/>
      <c r="S184" s="246"/>
      <c r="T184" s="246"/>
      <c r="U184" s="246"/>
      <c r="V184" s="246"/>
      <c r="W184" s="246"/>
      <c r="X184" s="246"/>
      <c r="Y184" s="246"/>
      <c r="Z184" s="246"/>
      <c r="AA184" s="246"/>
      <c r="AB184" s="246"/>
      <c r="AC184" s="246"/>
      <c r="AD184" s="246"/>
      <c r="AE184" s="246"/>
      <c r="AF184" s="246"/>
      <c r="AG184" s="246"/>
      <c r="AH184" s="246"/>
      <c r="AI184" s="246"/>
      <c r="AJ184" s="246"/>
      <c r="AK184" s="246"/>
      <c r="AL184" s="246"/>
      <c r="AM184" s="246"/>
      <c r="AN184" s="246"/>
      <c r="AO184" s="246"/>
      <c r="AP184" s="246"/>
      <c r="AQ184" s="246"/>
      <c r="AR184" s="246"/>
      <c r="AS184" s="246"/>
      <c r="AT184" s="246"/>
      <c r="AU184" s="246"/>
      <c r="AV184" s="246"/>
      <c r="AW184" s="246"/>
      <c r="AX184" s="246"/>
      <c r="AY184" s="246"/>
      <c r="AZ184" s="246"/>
      <c r="BA184" s="246"/>
      <c r="BB184" s="239">
        <f t="shared" si="34"/>
        <v>0</v>
      </c>
      <c r="BC184" s="246"/>
      <c r="BD184" s="246"/>
      <c r="BE184" s="246"/>
    </row>
    <row r="185" s="224" customFormat="1" ht="15.95" customHeight="1" spans="1:57">
      <c r="A185" s="242" t="s">
        <v>819</v>
      </c>
      <c r="B185" s="238">
        <f t="shared" si="32"/>
        <v>0</v>
      </c>
      <c r="C185" s="239">
        <f>SUM('[6]表六 (1)'!B186)</f>
        <v>0</v>
      </c>
      <c r="D185" s="239">
        <f t="shared" si="36"/>
        <v>0</v>
      </c>
      <c r="E185" s="243">
        <f t="shared" ref="E185:BE185" si="45">SUM(E186:E194)</f>
        <v>0</v>
      </c>
      <c r="F185" s="243">
        <f t="shared" si="45"/>
        <v>0</v>
      </c>
      <c r="G185" s="243">
        <f t="shared" si="45"/>
        <v>0</v>
      </c>
      <c r="H185" s="243">
        <f t="shared" si="45"/>
        <v>0</v>
      </c>
      <c r="I185" s="243">
        <f t="shared" si="45"/>
        <v>0</v>
      </c>
      <c r="J185" s="243">
        <f t="shared" si="45"/>
        <v>0</v>
      </c>
      <c r="K185" s="239">
        <f t="shared" si="33"/>
        <v>0</v>
      </c>
      <c r="L185" s="243">
        <f t="shared" si="45"/>
        <v>0</v>
      </c>
      <c r="M185" s="243">
        <f t="shared" si="45"/>
        <v>0</v>
      </c>
      <c r="N185" s="243">
        <f t="shared" si="45"/>
        <v>0</v>
      </c>
      <c r="O185" s="243">
        <f t="shared" si="45"/>
        <v>0</v>
      </c>
      <c r="P185" s="243">
        <f t="shared" si="45"/>
        <v>0</v>
      </c>
      <c r="Q185" s="243">
        <f t="shared" si="45"/>
        <v>0</v>
      </c>
      <c r="R185" s="243">
        <f t="shared" si="45"/>
        <v>0</v>
      </c>
      <c r="S185" s="243">
        <f t="shared" si="45"/>
        <v>0</v>
      </c>
      <c r="T185" s="243">
        <f t="shared" si="45"/>
        <v>0</v>
      </c>
      <c r="U185" s="243">
        <f t="shared" si="45"/>
        <v>0</v>
      </c>
      <c r="V185" s="243">
        <f t="shared" si="45"/>
        <v>0</v>
      </c>
      <c r="W185" s="243">
        <f t="shared" si="45"/>
        <v>0</v>
      </c>
      <c r="X185" s="243">
        <f t="shared" si="45"/>
        <v>0</v>
      </c>
      <c r="Y185" s="243">
        <f t="shared" si="45"/>
        <v>0</v>
      </c>
      <c r="Z185" s="243">
        <f t="shared" si="45"/>
        <v>0</v>
      </c>
      <c r="AA185" s="243">
        <f t="shared" si="45"/>
        <v>0</v>
      </c>
      <c r="AB185" s="243">
        <f t="shared" si="45"/>
        <v>0</v>
      </c>
      <c r="AC185" s="243">
        <f t="shared" si="45"/>
        <v>0</v>
      </c>
      <c r="AD185" s="243">
        <f t="shared" si="45"/>
        <v>0</v>
      </c>
      <c r="AE185" s="243">
        <f t="shared" si="45"/>
        <v>0</v>
      </c>
      <c r="AF185" s="243">
        <f t="shared" si="45"/>
        <v>0</v>
      </c>
      <c r="AG185" s="243">
        <f t="shared" si="45"/>
        <v>0</v>
      </c>
      <c r="AH185" s="243">
        <f t="shared" si="45"/>
        <v>0</v>
      </c>
      <c r="AI185" s="243">
        <f t="shared" si="45"/>
        <v>0</v>
      </c>
      <c r="AJ185" s="243">
        <f t="shared" si="45"/>
        <v>0</v>
      </c>
      <c r="AK185" s="243">
        <f t="shared" si="45"/>
        <v>0</v>
      </c>
      <c r="AL185" s="243">
        <f t="shared" si="45"/>
        <v>0</v>
      </c>
      <c r="AM185" s="243">
        <f t="shared" si="45"/>
        <v>0</v>
      </c>
      <c r="AN185" s="243">
        <f t="shared" si="45"/>
        <v>0</v>
      </c>
      <c r="AO185" s="243">
        <f t="shared" si="45"/>
        <v>0</v>
      </c>
      <c r="AP185" s="243">
        <f t="shared" si="45"/>
        <v>0</v>
      </c>
      <c r="AQ185" s="243">
        <f t="shared" si="45"/>
        <v>0</v>
      </c>
      <c r="AR185" s="243">
        <f t="shared" si="45"/>
        <v>0</v>
      </c>
      <c r="AS185" s="243">
        <f t="shared" si="45"/>
        <v>0</v>
      </c>
      <c r="AT185" s="243">
        <f t="shared" si="45"/>
        <v>0</v>
      </c>
      <c r="AU185" s="243">
        <f t="shared" si="45"/>
        <v>0</v>
      </c>
      <c r="AV185" s="243">
        <f t="shared" si="45"/>
        <v>0</v>
      </c>
      <c r="AW185" s="243">
        <f t="shared" si="45"/>
        <v>0</v>
      </c>
      <c r="AX185" s="243">
        <f t="shared" si="45"/>
        <v>0</v>
      </c>
      <c r="AY185" s="243">
        <f t="shared" si="45"/>
        <v>0</v>
      </c>
      <c r="AZ185" s="243">
        <f t="shared" si="45"/>
        <v>0</v>
      </c>
      <c r="BA185" s="243">
        <f t="shared" si="45"/>
        <v>0</v>
      </c>
      <c r="BB185" s="239">
        <f t="shared" si="34"/>
        <v>0</v>
      </c>
      <c r="BC185" s="243">
        <f t="shared" si="45"/>
        <v>0</v>
      </c>
      <c r="BD185" s="243">
        <f t="shared" si="45"/>
        <v>0</v>
      </c>
      <c r="BE185" s="243">
        <f t="shared" si="45"/>
        <v>0</v>
      </c>
    </row>
    <row r="186" s="224" customFormat="1" ht="15.95" customHeight="1" spans="1:57">
      <c r="A186" s="242" t="s">
        <v>820</v>
      </c>
      <c r="B186" s="238">
        <f t="shared" si="32"/>
        <v>0</v>
      </c>
      <c r="C186" s="239">
        <f>SUM('[6]表六 (1)'!B187)</f>
        <v>0</v>
      </c>
      <c r="D186" s="239">
        <f t="shared" si="36"/>
        <v>0</v>
      </c>
      <c r="E186" s="246"/>
      <c r="F186" s="246"/>
      <c r="G186" s="246"/>
      <c r="H186" s="246"/>
      <c r="I186" s="246"/>
      <c r="J186" s="246"/>
      <c r="K186" s="239">
        <f t="shared" si="33"/>
        <v>0</v>
      </c>
      <c r="L186" s="246"/>
      <c r="M186" s="246"/>
      <c r="N186" s="246"/>
      <c r="O186" s="246"/>
      <c r="P186" s="246"/>
      <c r="Q186" s="246"/>
      <c r="R186" s="246"/>
      <c r="S186" s="246"/>
      <c r="T186" s="246"/>
      <c r="U186" s="246"/>
      <c r="V186" s="246"/>
      <c r="W186" s="246"/>
      <c r="X186" s="246"/>
      <c r="Y186" s="246"/>
      <c r="Z186" s="246"/>
      <c r="AA186" s="246"/>
      <c r="AB186" s="246"/>
      <c r="AC186" s="246"/>
      <c r="AD186" s="246"/>
      <c r="AE186" s="246"/>
      <c r="AF186" s="246"/>
      <c r="AG186" s="246"/>
      <c r="AH186" s="246"/>
      <c r="AI186" s="246"/>
      <c r="AJ186" s="246"/>
      <c r="AK186" s="246"/>
      <c r="AL186" s="246"/>
      <c r="AM186" s="246"/>
      <c r="AN186" s="246"/>
      <c r="AO186" s="246"/>
      <c r="AP186" s="246"/>
      <c r="AQ186" s="246"/>
      <c r="AR186" s="246"/>
      <c r="AS186" s="246"/>
      <c r="AT186" s="246"/>
      <c r="AU186" s="246"/>
      <c r="AV186" s="246"/>
      <c r="AW186" s="246"/>
      <c r="AX186" s="246"/>
      <c r="AY186" s="246"/>
      <c r="AZ186" s="246"/>
      <c r="BA186" s="246"/>
      <c r="BB186" s="239">
        <f t="shared" si="34"/>
        <v>0</v>
      </c>
      <c r="BC186" s="246"/>
      <c r="BD186" s="246"/>
      <c r="BE186" s="246"/>
    </row>
    <row r="187" s="224" customFormat="1" ht="15.95" customHeight="1" spans="1:57">
      <c r="A187" s="242" t="s">
        <v>821</v>
      </c>
      <c r="B187" s="238">
        <f t="shared" si="32"/>
        <v>0</v>
      </c>
      <c r="C187" s="239">
        <f>SUM('[6]表六 (1)'!B188)</f>
        <v>0</v>
      </c>
      <c r="D187" s="239">
        <f t="shared" si="36"/>
        <v>0</v>
      </c>
      <c r="E187" s="246"/>
      <c r="F187" s="246"/>
      <c r="G187" s="246"/>
      <c r="H187" s="246"/>
      <c r="I187" s="246"/>
      <c r="J187" s="246"/>
      <c r="K187" s="239">
        <f t="shared" si="33"/>
        <v>0</v>
      </c>
      <c r="L187" s="246"/>
      <c r="M187" s="246"/>
      <c r="N187" s="246"/>
      <c r="O187" s="246"/>
      <c r="P187" s="246"/>
      <c r="Q187" s="246"/>
      <c r="R187" s="246"/>
      <c r="S187" s="246"/>
      <c r="T187" s="246"/>
      <c r="U187" s="246"/>
      <c r="V187" s="246"/>
      <c r="W187" s="246"/>
      <c r="X187" s="246"/>
      <c r="Y187" s="246"/>
      <c r="Z187" s="246"/>
      <c r="AA187" s="246"/>
      <c r="AB187" s="246"/>
      <c r="AC187" s="246"/>
      <c r="AD187" s="246"/>
      <c r="AE187" s="246"/>
      <c r="AF187" s="246"/>
      <c r="AG187" s="246"/>
      <c r="AH187" s="246"/>
      <c r="AI187" s="246"/>
      <c r="AJ187" s="246"/>
      <c r="AK187" s="246"/>
      <c r="AL187" s="246"/>
      <c r="AM187" s="246"/>
      <c r="AN187" s="246"/>
      <c r="AO187" s="246"/>
      <c r="AP187" s="246"/>
      <c r="AQ187" s="246"/>
      <c r="AR187" s="246"/>
      <c r="AS187" s="246"/>
      <c r="AT187" s="246"/>
      <c r="AU187" s="246"/>
      <c r="AV187" s="246"/>
      <c r="AW187" s="246"/>
      <c r="AX187" s="246"/>
      <c r="AY187" s="246"/>
      <c r="AZ187" s="246"/>
      <c r="BA187" s="246"/>
      <c r="BB187" s="239">
        <f t="shared" si="34"/>
        <v>0</v>
      </c>
      <c r="BC187" s="246"/>
      <c r="BD187" s="246"/>
      <c r="BE187" s="246"/>
    </row>
    <row r="188" s="224" customFormat="1" ht="15.95" customHeight="1" spans="1:57">
      <c r="A188" s="242" t="s">
        <v>822</v>
      </c>
      <c r="B188" s="238">
        <f t="shared" si="32"/>
        <v>0</v>
      </c>
      <c r="C188" s="239">
        <f>SUM('[6]表六 (1)'!B189)</f>
        <v>0</v>
      </c>
      <c r="D188" s="239">
        <f t="shared" si="36"/>
        <v>0</v>
      </c>
      <c r="E188" s="246"/>
      <c r="F188" s="246"/>
      <c r="G188" s="246"/>
      <c r="H188" s="246"/>
      <c r="I188" s="246"/>
      <c r="J188" s="246"/>
      <c r="K188" s="239">
        <f t="shared" si="33"/>
        <v>0</v>
      </c>
      <c r="L188" s="246"/>
      <c r="M188" s="246"/>
      <c r="N188" s="246"/>
      <c r="O188" s="246"/>
      <c r="P188" s="246"/>
      <c r="Q188" s="246"/>
      <c r="R188" s="246"/>
      <c r="S188" s="246"/>
      <c r="T188" s="246"/>
      <c r="U188" s="246"/>
      <c r="V188" s="246"/>
      <c r="W188" s="246"/>
      <c r="X188" s="246"/>
      <c r="Y188" s="246"/>
      <c r="Z188" s="246"/>
      <c r="AA188" s="246"/>
      <c r="AB188" s="246"/>
      <c r="AC188" s="246"/>
      <c r="AD188" s="246"/>
      <c r="AE188" s="246"/>
      <c r="AF188" s="246"/>
      <c r="AG188" s="246"/>
      <c r="AH188" s="246"/>
      <c r="AI188" s="246"/>
      <c r="AJ188" s="246"/>
      <c r="AK188" s="246"/>
      <c r="AL188" s="246"/>
      <c r="AM188" s="246"/>
      <c r="AN188" s="246"/>
      <c r="AO188" s="246"/>
      <c r="AP188" s="246"/>
      <c r="AQ188" s="246"/>
      <c r="AR188" s="246"/>
      <c r="AS188" s="246"/>
      <c r="AT188" s="246"/>
      <c r="AU188" s="246"/>
      <c r="AV188" s="246"/>
      <c r="AW188" s="246"/>
      <c r="AX188" s="246"/>
      <c r="AY188" s="246"/>
      <c r="AZ188" s="246"/>
      <c r="BA188" s="246"/>
      <c r="BB188" s="239">
        <f t="shared" si="34"/>
        <v>0</v>
      </c>
      <c r="BC188" s="246"/>
      <c r="BD188" s="246"/>
      <c r="BE188" s="246"/>
    </row>
    <row r="189" s="224" customFormat="1" ht="15.95" customHeight="1" spans="1:57">
      <c r="A189" s="242" t="s">
        <v>823</v>
      </c>
      <c r="B189" s="238">
        <f t="shared" si="32"/>
        <v>0</v>
      </c>
      <c r="C189" s="239">
        <f>SUM('[6]表六 (1)'!B190)</f>
        <v>0</v>
      </c>
      <c r="D189" s="239">
        <f t="shared" si="36"/>
        <v>0</v>
      </c>
      <c r="E189" s="246"/>
      <c r="F189" s="246"/>
      <c r="G189" s="246"/>
      <c r="H189" s="246"/>
      <c r="I189" s="246"/>
      <c r="J189" s="246"/>
      <c r="K189" s="239">
        <f t="shared" si="33"/>
        <v>0</v>
      </c>
      <c r="L189" s="246"/>
      <c r="M189" s="246"/>
      <c r="N189" s="246"/>
      <c r="O189" s="246"/>
      <c r="P189" s="246"/>
      <c r="Q189" s="246"/>
      <c r="R189" s="246"/>
      <c r="S189" s="246"/>
      <c r="T189" s="246"/>
      <c r="U189" s="246"/>
      <c r="V189" s="246"/>
      <c r="W189" s="246"/>
      <c r="X189" s="246"/>
      <c r="Y189" s="246"/>
      <c r="Z189" s="246"/>
      <c r="AA189" s="246"/>
      <c r="AB189" s="246"/>
      <c r="AC189" s="246"/>
      <c r="AD189" s="246"/>
      <c r="AE189" s="246"/>
      <c r="AF189" s="246"/>
      <c r="AG189" s="246"/>
      <c r="AH189" s="246"/>
      <c r="AI189" s="246"/>
      <c r="AJ189" s="246"/>
      <c r="AK189" s="246"/>
      <c r="AL189" s="246"/>
      <c r="AM189" s="246"/>
      <c r="AN189" s="246"/>
      <c r="AO189" s="246"/>
      <c r="AP189" s="246"/>
      <c r="AQ189" s="246"/>
      <c r="AR189" s="246"/>
      <c r="AS189" s="246"/>
      <c r="AT189" s="246"/>
      <c r="AU189" s="246"/>
      <c r="AV189" s="246"/>
      <c r="AW189" s="246"/>
      <c r="AX189" s="246"/>
      <c r="AY189" s="246"/>
      <c r="AZ189" s="246"/>
      <c r="BA189" s="246"/>
      <c r="BB189" s="239">
        <f t="shared" si="34"/>
        <v>0</v>
      </c>
      <c r="BC189" s="246"/>
      <c r="BD189" s="246"/>
      <c r="BE189" s="246"/>
    </row>
    <row r="190" s="224" customFormat="1" ht="15.95" customHeight="1" spans="1:57">
      <c r="A190" s="242" t="s">
        <v>824</v>
      </c>
      <c r="B190" s="238">
        <f t="shared" si="32"/>
        <v>0</v>
      </c>
      <c r="C190" s="239">
        <f>SUM('[6]表六 (1)'!B191)</f>
        <v>0</v>
      </c>
      <c r="D190" s="239">
        <f t="shared" si="36"/>
        <v>0</v>
      </c>
      <c r="E190" s="246"/>
      <c r="F190" s="246"/>
      <c r="G190" s="246"/>
      <c r="H190" s="246"/>
      <c r="I190" s="246"/>
      <c r="J190" s="246"/>
      <c r="K190" s="239">
        <f t="shared" si="33"/>
        <v>0</v>
      </c>
      <c r="L190" s="246"/>
      <c r="M190" s="246"/>
      <c r="N190" s="246"/>
      <c r="O190" s="246"/>
      <c r="P190" s="246"/>
      <c r="Q190" s="246"/>
      <c r="R190" s="246"/>
      <c r="S190" s="246"/>
      <c r="T190" s="246"/>
      <c r="U190" s="246"/>
      <c r="V190" s="246"/>
      <c r="W190" s="246"/>
      <c r="X190" s="246"/>
      <c r="Y190" s="246"/>
      <c r="Z190" s="246"/>
      <c r="AA190" s="246"/>
      <c r="AB190" s="246"/>
      <c r="AC190" s="246"/>
      <c r="AD190" s="246"/>
      <c r="AE190" s="246"/>
      <c r="AF190" s="246"/>
      <c r="AG190" s="246"/>
      <c r="AH190" s="246"/>
      <c r="AI190" s="246"/>
      <c r="AJ190" s="246"/>
      <c r="AK190" s="246"/>
      <c r="AL190" s="246"/>
      <c r="AM190" s="246"/>
      <c r="AN190" s="246"/>
      <c r="AO190" s="246"/>
      <c r="AP190" s="246"/>
      <c r="AQ190" s="246"/>
      <c r="AR190" s="246"/>
      <c r="AS190" s="246"/>
      <c r="AT190" s="246"/>
      <c r="AU190" s="246"/>
      <c r="AV190" s="246"/>
      <c r="AW190" s="246"/>
      <c r="AX190" s="246"/>
      <c r="AY190" s="246"/>
      <c r="AZ190" s="246"/>
      <c r="BA190" s="246"/>
      <c r="BB190" s="239">
        <f t="shared" si="34"/>
        <v>0</v>
      </c>
      <c r="BC190" s="246"/>
      <c r="BD190" s="246"/>
      <c r="BE190" s="246"/>
    </row>
    <row r="191" s="224" customFormat="1" ht="15.95" customHeight="1" spans="1:57">
      <c r="A191" s="242" t="s">
        <v>825</v>
      </c>
      <c r="B191" s="238">
        <f t="shared" si="32"/>
        <v>0</v>
      </c>
      <c r="C191" s="239">
        <f>SUM('[6]表六 (1)'!B192)</f>
        <v>0</v>
      </c>
      <c r="D191" s="239">
        <f t="shared" si="36"/>
        <v>0</v>
      </c>
      <c r="E191" s="246"/>
      <c r="F191" s="246"/>
      <c r="G191" s="246"/>
      <c r="H191" s="246"/>
      <c r="I191" s="246"/>
      <c r="J191" s="246"/>
      <c r="K191" s="239">
        <f t="shared" si="33"/>
        <v>0</v>
      </c>
      <c r="L191" s="246"/>
      <c r="M191" s="246"/>
      <c r="N191" s="246"/>
      <c r="O191" s="246"/>
      <c r="P191" s="246"/>
      <c r="Q191" s="246"/>
      <c r="R191" s="246"/>
      <c r="S191" s="246"/>
      <c r="T191" s="246"/>
      <c r="U191" s="246"/>
      <c r="V191" s="246"/>
      <c r="W191" s="246"/>
      <c r="X191" s="246"/>
      <c r="Y191" s="246"/>
      <c r="Z191" s="246"/>
      <c r="AA191" s="246"/>
      <c r="AB191" s="246"/>
      <c r="AC191" s="246"/>
      <c r="AD191" s="246"/>
      <c r="AE191" s="246"/>
      <c r="AF191" s="246"/>
      <c r="AG191" s="246"/>
      <c r="AH191" s="246"/>
      <c r="AI191" s="246"/>
      <c r="AJ191" s="246"/>
      <c r="AK191" s="246"/>
      <c r="AL191" s="246"/>
      <c r="AM191" s="246"/>
      <c r="AN191" s="246"/>
      <c r="AO191" s="246"/>
      <c r="AP191" s="246"/>
      <c r="AQ191" s="246"/>
      <c r="AR191" s="246"/>
      <c r="AS191" s="246"/>
      <c r="AT191" s="246"/>
      <c r="AU191" s="246"/>
      <c r="AV191" s="246"/>
      <c r="AW191" s="246"/>
      <c r="AX191" s="246"/>
      <c r="AY191" s="246"/>
      <c r="AZ191" s="246"/>
      <c r="BA191" s="246"/>
      <c r="BB191" s="239">
        <f t="shared" si="34"/>
        <v>0</v>
      </c>
      <c r="BC191" s="246"/>
      <c r="BD191" s="246"/>
      <c r="BE191" s="246"/>
    </row>
    <row r="192" s="224" customFormat="1" ht="15.95" customHeight="1" spans="1:57">
      <c r="A192" s="242" t="s">
        <v>826</v>
      </c>
      <c r="B192" s="238">
        <f t="shared" si="32"/>
        <v>0</v>
      </c>
      <c r="C192" s="239">
        <f>SUM('[6]表六 (1)'!B193)</f>
        <v>0</v>
      </c>
      <c r="D192" s="239">
        <f t="shared" si="36"/>
        <v>0</v>
      </c>
      <c r="E192" s="246"/>
      <c r="F192" s="246"/>
      <c r="G192" s="246"/>
      <c r="H192" s="246"/>
      <c r="I192" s="246"/>
      <c r="J192" s="246"/>
      <c r="K192" s="239">
        <f t="shared" si="33"/>
        <v>0</v>
      </c>
      <c r="L192" s="246"/>
      <c r="M192" s="246"/>
      <c r="N192" s="246"/>
      <c r="O192" s="246"/>
      <c r="P192" s="246"/>
      <c r="Q192" s="246"/>
      <c r="R192" s="246"/>
      <c r="S192" s="246"/>
      <c r="T192" s="246"/>
      <c r="U192" s="246"/>
      <c r="V192" s="246"/>
      <c r="W192" s="246"/>
      <c r="X192" s="246"/>
      <c r="Y192" s="246"/>
      <c r="Z192" s="246"/>
      <c r="AA192" s="246"/>
      <c r="AB192" s="246"/>
      <c r="AC192" s="246"/>
      <c r="AD192" s="246"/>
      <c r="AE192" s="246"/>
      <c r="AF192" s="246"/>
      <c r="AG192" s="246"/>
      <c r="AH192" s="246"/>
      <c r="AI192" s="246"/>
      <c r="AJ192" s="246"/>
      <c r="AK192" s="246"/>
      <c r="AL192" s="246"/>
      <c r="AM192" s="246"/>
      <c r="AN192" s="246"/>
      <c r="AO192" s="246"/>
      <c r="AP192" s="246"/>
      <c r="AQ192" s="246"/>
      <c r="AR192" s="246"/>
      <c r="AS192" s="246"/>
      <c r="AT192" s="246"/>
      <c r="AU192" s="246"/>
      <c r="AV192" s="246"/>
      <c r="AW192" s="246"/>
      <c r="AX192" s="246"/>
      <c r="AY192" s="246"/>
      <c r="AZ192" s="246"/>
      <c r="BA192" s="246"/>
      <c r="BB192" s="239">
        <f t="shared" si="34"/>
        <v>0</v>
      </c>
      <c r="BC192" s="246"/>
      <c r="BD192" s="246"/>
      <c r="BE192" s="246"/>
    </row>
    <row r="193" s="224" customFormat="1" ht="15.95" customHeight="1" spans="1:57">
      <c r="A193" s="242" t="s">
        <v>827</v>
      </c>
      <c r="B193" s="238">
        <f t="shared" si="32"/>
        <v>0</v>
      </c>
      <c r="C193" s="239">
        <f>SUM('[6]表六 (1)'!B194)</f>
        <v>0</v>
      </c>
      <c r="D193" s="239">
        <f t="shared" si="36"/>
        <v>0</v>
      </c>
      <c r="E193" s="246"/>
      <c r="F193" s="246"/>
      <c r="G193" s="246"/>
      <c r="H193" s="246"/>
      <c r="I193" s="246"/>
      <c r="J193" s="246"/>
      <c r="K193" s="239">
        <f t="shared" si="33"/>
        <v>0</v>
      </c>
      <c r="L193" s="246"/>
      <c r="M193" s="246"/>
      <c r="N193" s="246"/>
      <c r="O193" s="246"/>
      <c r="P193" s="246"/>
      <c r="Q193" s="246"/>
      <c r="R193" s="246"/>
      <c r="S193" s="246"/>
      <c r="T193" s="246"/>
      <c r="U193" s="246"/>
      <c r="V193" s="246"/>
      <c r="W193" s="246"/>
      <c r="X193" s="246"/>
      <c r="Y193" s="246"/>
      <c r="Z193" s="246"/>
      <c r="AA193" s="246"/>
      <c r="AB193" s="246"/>
      <c r="AC193" s="246"/>
      <c r="AD193" s="246"/>
      <c r="AE193" s="246"/>
      <c r="AF193" s="246"/>
      <c r="AG193" s="246"/>
      <c r="AH193" s="246"/>
      <c r="AI193" s="246"/>
      <c r="AJ193" s="246"/>
      <c r="AK193" s="246"/>
      <c r="AL193" s="246"/>
      <c r="AM193" s="246"/>
      <c r="AN193" s="246"/>
      <c r="AO193" s="246"/>
      <c r="AP193" s="246"/>
      <c r="AQ193" s="246"/>
      <c r="AR193" s="246"/>
      <c r="AS193" s="246"/>
      <c r="AT193" s="246"/>
      <c r="AU193" s="246"/>
      <c r="AV193" s="246"/>
      <c r="AW193" s="246"/>
      <c r="AX193" s="246"/>
      <c r="AY193" s="246"/>
      <c r="AZ193" s="246"/>
      <c r="BA193" s="246"/>
      <c r="BB193" s="239">
        <f t="shared" si="34"/>
        <v>0</v>
      </c>
      <c r="BC193" s="246"/>
      <c r="BD193" s="246"/>
      <c r="BE193" s="246"/>
    </row>
    <row r="194" s="224" customFormat="1" ht="15.95" customHeight="1" spans="1:57">
      <c r="A194" s="242" t="s">
        <v>828</v>
      </c>
      <c r="B194" s="238">
        <f t="shared" si="32"/>
        <v>0</v>
      </c>
      <c r="C194" s="239">
        <f>SUM('[6]表六 (1)'!B195)</f>
        <v>0</v>
      </c>
      <c r="D194" s="239">
        <f t="shared" si="36"/>
        <v>0</v>
      </c>
      <c r="E194" s="246"/>
      <c r="F194" s="246"/>
      <c r="G194" s="246"/>
      <c r="H194" s="246"/>
      <c r="I194" s="246"/>
      <c r="J194" s="246"/>
      <c r="K194" s="239">
        <f t="shared" si="33"/>
        <v>0</v>
      </c>
      <c r="L194" s="246"/>
      <c r="M194" s="246"/>
      <c r="N194" s="246"/>
      <c r="O194" s="246"/>
      <c r="P194" s="246"/>
      <c r="Q194" s="246"/>
      <c r="R194" s="246"/>
      <c r="S194" s="246"/>
      <c r="T194" s="246"/>
      <c r="U194" s="246"/>
      <c r="V194" s="246"/>
      <c r="W194" s="246"/>
      <c r="X194" s="246"/>
      <c r="Y194" s="246"/>
      <c r="Z194" s="246"/>
      <c r="AA194" s="246"/>
      <c r="AB194" s="246"/>
      <c r="AC194" s="246"/>
      <c r="AD194" s="246"/>
      <c r="AE194" s="246"/>
      <c r="AF194" s="246"/>
      <c r="AG194" s="246"/>
      <c r="AH194" s="246"/>
      <c r="AI194" s="246"/>
      <c r="AJ194" s="246"/>
      <c r="AK194" s="246"/>
      <c r="AL194" s="246"/>
      <c r="AM194" s="246"/>
      <c r="AN194" s="246"/>
      <c r="AO194" s="246"/>
      <c r="AP194" s="246"/>
      <c r="AQ194" s="246"/>
      <c r="AR194" s="246"/>
      <c r="AS194" s="246"/>
      <c r="AT194" s="246"/>
      <c r="AU194" s="246"/>
      <c r="AV194" s="246"/>
      <c r="AW194" s="246"/>
      <c r="AX194" s="246"/>
      <c r="AY194" s="246"/>
      <c r="AZ194" s="246"/>
      <c r="BA194" s="246"/>
      <c r="BB194" s="239">
        <f t="shared" si="34"/>
        <v>0</v>
      </c>
      <c r="BC194" s="246"/>
      <c r="BD194" s="246"/>
      <c r="BE194" s="246"/>
    </row>
    <row r="195" s="224" customFormat="1" ht="15.95" customHeight="1" spans="1:57">
      <c r="A195" s="260" t="s">
        <v>829</v>
      </c>
      <c r="B195" s="238">
        <f t="shared" si="32"/>
        <v>308885</v>
      </c>
      <c r="C195" s="239">
        <f>SUM('[6]表六 (1)'!B196)</f>
        <v>116120</v>
      </c>
      <c r="D195" s="239">
        <f t="shared" si="36"/>
        <v>15178</v>
      </c>
      <c r="E195" s="243">
        <f t="shared" ref="E195:BE195" si="46">SUM(E196:E197)</f>
        <v>866</v>
      </c>
      <c r="F195" s="243">
        <f t="shared" si="46"/>
        <v>1239</v>
      </c>
      <c r="G195" s="243">
        <f t="shared" si="46"/>
        <v>2033</v>
      </c>
      <c r="H195" s="243">
        <f t="shared" si="46"/>
        <v>7</v>
      </c>
      <c r="I195" s="243">
        <f t="shared" si="46"/>
        <v>11033</v>
      </c>
      <c r="J195" s="243">
        <f t="shared" si="46"/>
        <v>0</v>
      </c>
      <c r="K195" s="239">
        <f t="shared" si="33"/>
        <v>177272</v>
      </c>
      <c r="L195" s="243">
        <f t="shared" si="46"/>
        <v>0</v>
      </c>
      <c r="M195" s="243">
        <f t="shared" si="46"/>
        <v>83246</v>
      </c>
      <c r="N195" s="243">
        <f t="shared" si="46"/>
        <v>0</v>
      </c>
      <c r="O195" s="243">
        <f t="shared" si="46"/>
        <v>2936</v>
      </c>
      <c r="P195" s="243">
        <f t="shared" si="46"/>
        <v>0</v>
      </c>
      <c r="Q195" s="243">
        <f t="shared" si="46"/>
        <v>0</v>
      </c>
      <c r="R195" s="243">
        <f t="shared" si="46"/>
        <v>108</v>
      </c>
      <c r="S195" s="243">
        <f t="shared" si="46"/>
        <v>0</v>
      </c>
      <c r="T195" s="243">
        <f t="shared" si="46"/>
        <v>0</v>
      </c>
      <c r="U195" s="243">
        <f t="shared" si="46"/>
        <v>19306</v>
      </c>
      <c r="V195" s="243">
        <f t="shared" si="46"/>
        <v>24940</v>
      </c>
      <c r="W195" s="243">
        <f t="shared" si="46"/>
        <v>0</v>
      </c>
      <c r="X195" s="243">
        <f t="shared" si="46"/>
        <v>4123</v>
      </c>
      <c r="Y195" s="243">
        <f t="shared" si="46"/>
        <v>0</v>
      </c>
      <c r="Z195" s="243">
        <f t="shared" si="46"/>
        <v>14297</v>
      </c>
      <c r="AA195" s="243">
        <f t="shared" si="46"/>
        <v>0</v>
      </c>
      <c r="AB195" s="243">
        <f t="shared" si="46"/>
        <v>180</v>
      </c>
      <c r="AC195" s="243">
        <f t="shared" si="46"/>
        <v>0</v>
      </c>
      <c r="AD195" s="243">
        <f t="shared" si="46"/>
        <v>635</v>
      </c>
      <c r="AE195" s="243">
        <f t="shared" si="46"/>
        <v>0</v>
      </c>
      <c r="AF195" s="243">
        <f t="shared" si="46"/>
        <v>0</v>
      </c>
      <c r="AG195" s="243">
        <f t="shared" si="46"/>
        <v>0</v>
      </c>
      <c r="AH195" s="243">
        <f t="shared" si="46"/>
        <v>2016</v>
      </c>
      <c r="AI195" s="243">
        <f t="shared" si="46"/>
        <v>7371</v>
      </c>
      <c r="AJ195" s="243">
        <f t="shared" si="46"/>
        <v>0</v>
      </c>
      <c r="AK195" s="243">
        <f t="shared" si="46"/>
        <v>0</v>
      </c>
      <c r="AL195" s="243">
        <f t="shared" si="46"/>
        <v>9643</v>
      </c>
      <c r="AM195" s="243">
        <f t="shared" si="46"/>
        <v>6003</v>
      </c>
      <c r="AN195" s="243">
        <f t="shared" si="46"/>
        <v>0</v>
      </c>
      <c r="AO195" s="243">
        <f t="shared" si="46"/>
        <v>0</v>
      </c>
      <c r="AP195" s="243">
        <f t="shared" si="46"/>
        <v>0</v>
      </c>
      <c r="AQ195" s="243">
        <f t="shared" si="46"/>
        <v>0</v>
      </c>
      <c r="AR195" s="243">
        <f t="shared" si="46"/>
        <v>0</v>
      </c>
      <c r="AS195" s="243">
        <f t="shared" si="46"/>
        <v>0</v>
      </c>
      <c r="AT195" s="243">
        <f t="shared" si="46"/>
        <v>0</v>
      </c>
      <c r="AU195" s="243">
        <f t="shared" si="46"/>
        <v>0</v>
      </c>
      <c r="AV195" s="243">
        <f t="shared" si="46"/>
        <v>2468</v>
      </c>
      <c r="AW195" s="243">
        <f t="shared" si="46"/>
        <v>0</v>
      </c>
      <c r="AX195" s="243">
        <f t="shared" si="46"/>
        <v>0</v>
      </c>
      <c r="AY195" s="243">
        <f t="shared" si="46"/>
        <v>0</v>
      </c>
      <c r="AZ195" s="243">
        <f t="shared" si="46"/>
        <v>0</v>
      </c>
      <c r="BA195" s="243">
        <f t="shared" si="46"/>
        <v>15177</v>
      </c>
      <c r="BB195" s="239">
        <f t="shared" si="34"/>
        <v>14862</v>
      </c>
      <c r="BC195" s="243">
        <f t="shared" si="46"/>
        <v>1770</v>
      </c>
      <c r="BD195" s="243">
        <f t="shared" si="46"/>
        <v>13092</v>
      </c>
      <c r="BE195" s="243">
        <f t="shared" si="46"/>
        <v>0</v>
      </c>
    </row>
    <row r="196" s="224" customFormat="1" ht="15.95" customHeight="1" spans="1:57">
      <c r="A196" s="242" t="s">
        <v>830</v>
      </c>
      <c r="B196" s="238">
        <f t="shared" si="32"/>
        <v>0</v>
      </c>
      <c r="C196" s="239">
        <f>SUM('[6]表六 (1)'!B197)</f>
        <v>0</v>
      </c>
      <c r="D196" s="239">
        <f t="shared" si="36"/>
        <v>0</v>
      </c>
      <c r="E196" s="246"/>
      <c r="F196" s="246"/>
      <c r="G196" s="246"/>
      <c r="H196" s="246"/>
      <c r="I196" s="246"/>
      <c r="J196" s="246"/>
      <c r="K196" s="239">
        <f t="shared" si="33"/>
        <v>0</v>
      </c>
      <c r="L196" s="246"/>
      <c r="M196" s="246"/>
      <c r="N196" s="246"/>
      <c r="O196" s="246"/>
      <c r="P196" s="246"/>
      <c r="Q196" s="246"/>
      <c r="R196" s="246"/>
      <c r="S196" s="246"/>
      <c r="T196" s="246"/>
      <c r="U196" s="246"/>
      <c r="V196" s="246"/>
      <c r="W196" s="246"/>
      <c r="X196" s="246"/>
      <c r="Y196" s="246"/>
      <c r="Z196" s="246"/>
      <c r="AA196" s="246"/>
      <c r="AB196" s="246"/>
      <c r="AC196" s="246"/>
      <c r="AD196" s="246"/>
      <c r="AE196" s="246"/>
      <c r="AF196" s="246"/>
      <c r="AG196" s="246"/>
      <c r="AH196" s="246"/>
      <c r="AI196" s="246"/>
      <c r="AJ196" s="246"/>
      <c r="AK196" s="246"/>
      <c r="AL196" s="246"/>
      <c r="AM196" s="246"/>
      <c r="AN196" s="246"/>
      <c r="AO196" s="246"/>
      <c r="AP196" s="246"/>
      <c r="AQ196" s="246"/>
      <c r="AR196" s="246"/>
      <c r="AS196" s="246"/>
      <c r="AT196" s="246"/>
      <c r="AU196" s="246"/>
      <c r="AV196" s="246"/>
      <c r="AW196" s="246"/>
      <c r="AX196" s="246"/>
      <c r="AY196" s="246"/>
      <c r="AZ196" s="246"/>
      <c r="BA196" s="246"/>
      <c r="BB196" s="239">
        <f t="shared" si="34"/>
        <v>0</v>
      </c>
      <c r="BC196" s="246"/>
      <c r="BD196" s="246"/>
      <c r="BE196" s="246"/>
    </row>
    <row r="197" s="224" customFormat="1" ht="15.95" customHeight="1" spans="1:57">
      <c r="A197" s="242" t="s">
        <v>831</v>
      </c>
      <c r="B197" s="238">
        <f t="shared" si="32"/>
        <v>308885</v>
      </c>
      <c r="C197" s="239">
        <f>SUM('[6]表六 (1)'!B198)</f>
        <v>116120</v>
      </c>
      <c r="D197" s="239">
        <f t="shared" si="36"/>
        <v>15178</v>
      </c>
      <c r="E197" s="243">
        <f>SUM(E198:E206)</f>
        <v>866</v>
      </c>
      <c r="F197" s="243">
        <f t="shared" ref="F197:BE197" si="47">SUM(F198:F206)</f>
        <v>1239</v>
      </c>
      <c r="G197" s="243">
        <f t="shared" si="47"/>
        <v>2033</v>
      </c>
      <c r="H197" s="243">
        <f t="shared" si="47"/>
        <v>7</v>
      </c>
      <c r="I197" s="243">
        <f t="shared" si="47"/>
        <v>11033</v>
      </c>
      <c r="J197" s="243">
        <f t="shared" si="47"/>
        <v>0</v>
      </c>
      <c r="K197" s="239">
        <f t="shared" si="33"/>
        <v>177272</v>
      </c>
      <c r="L197" s="243">
        <f t="shared" si="47"/>
        <v>0</v>
      </c>
      <c r="M197" s="243">
        <f t="shared" si="47"/>
        <v>83246</v>
      </c>
      <c r="N197" s="243">
        <f t="shared" si="47"/>
        <v>0</v>
      </c>
      <c r="O197" s="243">
        <f t="shared" si="47"/>
        <v>2936</v>
      </c>
      <c r="P197" s="243">
        <f t="shared" si="47"/>
        <v>0</v>
      </c>
      <c r="Q197" s="243">
        <f t="shared" si="47"/>
        <v>0</v>
      </c>
      <c r="R197" s="243">
        <f t="shared" si="47"/>
        <v>108</v>
      </c>
      <c r="S197" s="243">
        <f t="shared" si="47"/>
        <v>0</v>
      </c>
      <c r="T197" s="243">
        <f t="shared" si="47"/>
        <v>0</v>
      </c>
      <c r="U197" s="243">
        <f t="shared" si="47"/>
        <v>19306</v>
      </c>
      <c r="V197" s="243">
        <f t="shared" si="47"/>
        <v>24940</v>
      </c>
      <c r="W197" s="243">
        <f t="shared" si="47"/>
        <v>0</v>
      </c>
      <c r="X197" s="243">
        <f t="shared" si="47"/>
        <v>4123</v>
      </c>
      <c r="Y197" s="243">
        <f t="shared" si="47"/>
        <v>0</v>
      </c>
      <c r="Z197" s="243">
        <f t="shared" si="47"/>
        <v>14297</v>
      </c>
      <c r="AA197" s="243">
        <f t="shared" si="47"/>
        <v>0</v>
      </c>
      <c r="AB197" s="243">
        <f t="shared" si="47"/>
        <v>180</v>
      </c>
      <c r="AC197" s="243">
        <f t="shared" si="47"/>
        <v>0</v>
      </c>
      <c r="AD197" s="243">
        <f t="shared" si="47"/>
        <v>635</v>
      </c>
      <c r="AE197" s="243">
        <f t="shared" si="47"/>
        <v>0</v>
      </c>
      <c r="AF197" s="243">
        <f t="shared" si="47"/>
        <v>0</v>
      </c>
      <c r="AG197" s="243">
        <f t="shared" si="47"/>
        <v>0</v>
      </c>
      <c r="AH197" s="243">
        <f t="shared" si="47"/>
        <v>2016</v>
      </c>
      <c r="AI197" s="243">
        <f t="shared" si="47"/>
        <v>7371</v>
      </c>
      <c r="AJ197" s="243">
        <f t="shared" si="47"/>
        <v>0</v>
      </c>
      <c r="AK197" s="243">
        <f t="shared" si="47"/>
        <v>0</v>
      </c>
      <c r="AL197" s="243">
        <f t="shared" si="47"/>
        <v>9643</v>
      </c>
      <c r="AM197" s="243">
        <f t="shared" si="47"/>
        <v>6003</v>
      </c>
      <c r="AN197" s="243">
        <f t="shared" si="47"/>
        <v>0</v>
      </c>
      <c r="AO197" s="243">
        <f t="shared" si="47"/>
        <v>0</v>
      </c>
      <c r="AP197" s="243">
        <f t="shared" si="47"/>
        <v>0</v>
      </c>
      <c r="AQ197" s="243">
        <f t="shared" si="47"/>
        <v>0</v>
      </c>
      <c r="AR197" s="243">
        <f t="shared" si="47"/>
        <v>0</v>
      </c>
      <c r="AS197" s="243">
        <f t="shared" si="47"/>
        <v>0</v>
      </c>
      <c r="AT197" s="243">
        <f t="shared" si="47"/>
        <v>0</v>
      </c>
      <c r="AU197" s="243">
        <f t="shared" si="47"/>
        <v>0</v>
      </c>
      <c r="AV197" s="243">
        <f t="shared" si="47"/>
        <v>2468</v>
      </c>
      <c r="AW197" s="243">
        <f t="shared" si="47"/>
        <v>0</v>
      </c>
      <c r="AX197" s="243">
        <f t="shared" si="47"/>
        <v>0</v>
      </c>
      <c r="AY197" s="243">
        <f t="shared" si="47"/>
        <v>0</v>
      </c>
      <c r="AZ197" s="243">
        <f t="shared" si="47"/>
        <v>0</v>
      </c>
      <c r="BA197" s="243">
        <f t="shared" si="47"/>
        <v>15177</v>
      </c>
      <c r="BB197" s="239">
        <f t="shared" si="34"/>
        <v>14862</v>
      </c>
      <c r="BC197" s="243">
        <f t="shared" si="47"/>
        <v>1770</v>
      </c>
      <c r="BD197" s="243">
        <f t="shared" si="47"/>
        <v>13092</v>
      </c>
      <c r="BE197" s="243">
        <f t="shared" si="47"/>
        <v>0</v>
      </c>
    </row>
    <row r="198" s="224" customFormat="1" ht="15.95" customHeight="1" spans="1:57">
      <c r="A198" s="242" t="s">
        <v>832</v>
      </c>
      <c r="B198" s="238">
        <f t="shared" si="32"/>
        <v>0</v>
      </c>
      <c r="C198" s="239">
        <f>SUM('[6]表六 (1)'!B199)</f>
        <v>0</v>
      </c>
      <c r="D198" s="239">
        <f t="shared" si="36"/>
        <v>0</v>
      </c>
      <c r="E198" s="246"/>
      <c r="F198" s="246"/>
      <c r="G198" s="246"/>
      <c r="H198" s="246"/>
      <c r="I198" s="246"/>
      <c r="J198" s="246"/>
      <c r="K198" s="239">
        <f t="shared" si="33"/>
        <v>0</v>
      </c>
      <c r="L198" s="246"/>
      <c r="M198" s="246"/>
      <c r="N198" s="246"/>
      <c r="O198" s="246"/>
      <c r="P198" s="246"/>
      <c r="Q198" s="246"/>
      <c r="R198" s="246"/>
      <c r="S198" s="246"/>
      <c r="T198" s="246"/>
      <c r="U198" s="246"/>
      <c r="V198" s="246"/>
      <c r="W198" s="246"/>
      <c r="X198" s="246"/>
      <c r="Y198" s="246"/>
      <c r="Z198" s="246"/>
      <c r="AA198" s="246"/>
      <c r="AB198" s="246"/>
      <c r="AC198" s="246"/>
      <c r="AD198" s="246"/>
      <c r="AE198" s="246"/>
      <c r="AF198" s="246"/>
      <c r="AG198" s="246"/>
      <c r="AH198" s="246"/>
      <c r="AI198" s="246"/>
      <c r="AJ198" s="246"/>
      <c r="AK198" s="246"/>
      <c r="AL198" s="246"/>
      <c r="AM198" s="246"/>
      <c r="AN198" s="246"/>
      <c r="AO198" s="246"/>
      <c r="AP198" s="246"/>
      <c r="AQ198" s="246"/>
      <c r="AR198" s="246"/>
      <c r="AS198" s="246"/>
      <c r="AT198" s="246"/>
      <c r="AU198" s="246"/>
      <c r="AV198" s="246"/>
      <c r="AW198" s="246"/>
      <c r="AX198" s="246"/>
      <c r="AY198" s="246"/>
      <c r="AZ198" s="246"/>
      <c r="BA198" s="246"/>
      <c r="BB198" s="239">
        <f t="shared" si="34"/>
        <v>0</v>
      </c>
      <c r="BC198" s="246"/>
      <c r="BD198" s="246"/>
      <c r="BE198" s="246"/>
    </row>
    <row r="199" s="224" customFormat="1" ht="15.95" customHeight="1" spans="1:57">
      <c r="A199" s="242" t="s">
        <v>833</v>
      </c>
      <c r="B199" s="238">
        <f t="shared" ref="B199:B217" si="48">C199+D199+K199+AZ199+BA199-BB199-BE199</f>
        <v>0</v>
      </c>
      <c r="C199" s="239">
        <f>SUM('[6]表六 (1)'!B200)</f>
        <v>0</v>
      </c>
      <c r="D199" s="239">
        <f t="shared" si="36"/>
        <v>0</v>
      </c>
      <c r="E199" s="246"/>
      <c r="F199" s="246"/>
      <c r="G199" s="246"/>
      <c r="H199" s="246"/>
      <c r="I199" s="246"/>
      <c r="J199" s="246"/>
      <c r="K199" s="239">
        <f t="shared" ref="K199:K217" si="49">SUM(L199:AY199)</f>
        <v>0</v>
      </c>
      <c r="L199" s="246"/>
      <c r="M199" s="246"/>
      <c r="N199" s="246"/>
      <c r="O199" s="246"/>
      <c r="P199" s="246"/>
      <c r="Q199" s="246"/>
      <c r="R199" s="246"/>
      <c r="S199" s="246"/>
      <c r="T199" s="246"/>
      <c r="U199" s="246"/>
      <c r="V199" s="246"/>
      <c r="W199" s="246"/>
      <c r="X199" s="246"/>
      <c r="Y199" s="246"/>
      <c r="Z199" s="246"/>
      <c r="AA199" s="246"/>
      <c r="AB199" s="246"/>
      <c r="AC199" s="246"/>
      <c r="AD199" s="246"/>
      <c r="AE199" s="246"/>
      <c r="AF199" s="246"/>
      <c r="AG199" s="246"/>
      <c r="AH199" s="246"/>
      <c r="AI199" s="246"/>
      <c r="AJ199" s="246"/>
      <c r="AK199" s="246"/>
      <c r="AL199" s="246"/>
      <c r="AM199" s="246"/>
      <c r="AN199" s="246"/>
      <c r="AO199" s="246"/>
      <c r="AP199" s="246"/>
      <c r="AQ199" s="246"/>
      <c r="AR199" s="246"/>
      <c r="AS199" s="246"/>
      <c r="AT199" s="246"/>
      <c r="AU199" s="246"/>
      <c r="AV199" s="246"/>
      <c r="AW199" s="246"/>
      <c r="AX199" s="246"/>
      <c r="AY199" s="246"/>
      <c r="AZ199" s="246"/>
      <c r="BA199" s="246"/>
      <c r="BB199" s="239">
        <f t="shared" ref="BB199:BB217" si="50">SUM(BC199:BD199)</f>
        <v>0</v>
      </c>
      <c r="BC199" s="246"/>
      <c r="BD199" s="246"/>
      <c r="BE199" s="246"/>
    </row>
    <row r="200" s="224" customFormat="1" ht="15.95" customHeight="1" spans="1:57">
      <c r="A200" s="242" t="s">
        <v>834</v>
      </c>
      <c r="B200" s="238">
        <f t="shared" si="48"/>
        <v>0</v>
      </c>
      <c r="C200" s="239">
        <f>SUM('[6]表六 (1)'!B201)</f>
        <v>0</v>
      </c>
      <c r="D200" s="239">
        <f t="shared" si="36"/>
        <v>0</v>
      </c>
      <c r="E200" s="246"/>
      <c r="F200" s="246"/>
      <c r="G200" s="246"/>
      <c r="H200" s="246"/>
      <c r="I200" s="246"/>
      <c r="J200" s="246"/>
      <c r="K200" s="239">
        <f t="shared" si="49"/>
        <v>0</v>
      </c>
      <c r="L200" s="246"/>
      <c r="M200" s="246"/>
      <c r="N200" s="246"/>
      <c r="O200" s="246"/>
      <c r="P200" s="246"/>
      <c r="Q200" s="246"/>
      <c r="R200" s="246"/>
      <c r="S200" s="246"/>
      <c r="T200" s="246"/>
      <c r="U200" s="246"/>
      <c r="V200" s="246"/>
      <c r="W200" s="246"/>
      <c r="X200" s="246"/>
      <c r="Y200" s="246"/>
      <c r="Z200" s="246"/>
      <c r="AA200" s="246"/>
      <c r="AB200" s="246"/>
      <c r="AC200" s="246"/>
      <c r="AD200" s="246"/>
      <c r="AE200" s="246"/>
      <c r="AF200" s="246"/>
      <c r="AG200" s="246"/>
      <c r="AH200" s="246"/>
      <c r="AI200" s="246"/>
      <c r="AJ200" s="246"/>
      <c r="AK200" s="246"/>
      <c r="AL200" s="246"/>
      <c r="AM200" s="246"/>
      <c r="AN200" s="246"/>
      <c r="AO200" s="246"/>
      <c r="AP200" s="246"/>
      <c r="AQ200" s="246"/>
      <c r="AR200" s="246"/>
      <c r="AS200" s="246"/>
      <c r="AT200" s="246"/>
      <c r="AU200" s="246"/>
      <c r="AV200" s="246"/>
      <c r="AW200" s="246"/>
      <c r="AX200" s="246"/>
      <c r="AY200" s="246"/>
      <c r="AZ200" s="246"/>
      <c r="BA200" s="246"/>
      <c r="BB200" s="239">
        <f t="shared" si="50"/>
        <v>0</v>
      </c>
      <c r="BC200" s="246"/>
      <c r="BD200" s="246"/>
      <c r="BE200" s="246"/>
    </row>
    <row r="201" s="225" customFormat="1" ht="15.95" customHeight="1" spans="1:57">
      <c r="A201" s="263" t="s">
        <v>835</v>
      </c>
      <c r="B201" s="238">
        <f t="shared" si="48"/>
        <v>308885</v>
      </c>
      <c r="C201" s="238">
        <f>SUM('[6]表六 (1)'!B202)</f>
        <v>116120</v>
      </c>
      <c r="D201" s="238">
        <f t="shared" ref="D201:D217" si="51">SUM(E201:J201)</f>
        <v>15178</v>
      </c>
      <c r="E201" s="264">
        <v>866</v>
      </c>
      <c r="F201" s="264">
        <v>1239</v>
      </c>
      <c r="G201" s="264">
        <v>2033</v>
      </c>
      <c r="H201" s="264">
        <v>7</v>
      </c>
      <c r="I201" s="264">
        <v>11033</v>
      </c>
      <c r="J201" s="264"/>
      <c r="K201" s="238">
        <f t="shared" si="49"/>
        <v>177272</v>
      </c>
      <c r="L201" s="264"/>
      <c r="M201" s="264">
        <v>83246</v>
      </c>
      <c r="N201" s="264"/>
      <c r="O201" s="264">
        <v>2936</v>
      </c>
      <c r="P201" s="264"/>
      <c r="Q201" s="264"/>
      <c r="R201" s="264">
        <v>108</v>
      </c>
      <c r="S201" s="264"/>
      <c r="T201" s="264"/>
      <c r="U201" s="264">
        <v>19306</v>
      </c>
      <c r="V201" s="264">
        <v>24940</v>
      </c>
      <c r="W201" s="264"/>
      <c r="X201" s="264">
        <v>4123</v>
      </c>
      <c r="Y201" s="264"/>
      <c r="Z201" s="264">
        <v>14297</v>
      </c>
      <c r="AA201" s="264"/>
      <c r="AB201" s="264">
        <v>180</v>
      </c>
      <c r="AC201" s="264"/>
      <c r="AD201" s="264">
        <v>635</v>
      </c>
      <c r="AE201" s="264"/>
      <c r="AF201" s="264"/>
      <c r="AG201" s="264"/>
      <c r="AH201" s="264">
        <v>2016</v>
      </c>
      <c r="AI201" s="264">
        <v>7371</v>
      </c>
      <c r="AJ201" s="264"/>
      <c r="AK201" s="264"/>
      <c r="AL201" s="264">
        <v>9643</v>
      </c>
      <c r="AM201" s="264">
        <v>6003</v>
      </c>
      <c r="AN201" s="264"/>
      <c r="AO201" s="264"/>
      <c r="AP201" s="264"/>
      <c r="AQ201" s="264"/>
      <c r="AR201" s="264"/>
      <c r="AS201" s="264"/>
      <c r="AT201" s="264"/>
      <c r="AU201" s="264"/>
      <c r="AV201" s="264">
        <v>2468</v>
      </c>
      <c r="AW201" s="264"/>
      <c r="AX201" s="264"/>
      <c r="AY201" s="264"/>
      <c r="AZ201" s="264"/>
      <c r="BA201" s="264">
        <v>15177</v>
      </c>
      <c r="BB201" s="238">
        <f t="shared" si="50"/>
        <v>14862</v>
      </c>
      <c r="BC201" s="264">
        <v>1770</v>
      </c>
      <c r="BD201" s="264">
        <v>13092</v>
      </c>
      <c r="BE201" s="264"/>
    </row>
    <row r="202" s="224" customFormat="1" ht="15.95" customHeight="1" spans="1:57">
      <c r="A202" s="242" t="s">
        <v>836</v>
      </c>
      <c r="B202" s="238">
        <f t="shared" si="48"/>
        <v>0</v>
      </c>
      <c r="C202" s="239">
        <f>SUM('[6]表六 (1)'!B203)</f>
        <v>0</v>
      </c>
      <c r="D202" s="239">
        <f t="shared" si="51"/>
        <v>0</v>
      </c>
      <c r="E202" s="246"/>
      <c r="F202" s="246"/>
      <c r="G202" s="246"/>
      <c r="H202" s="246"/>
      <c r="I202" s="246"/>
      <c r="J202" s="246"/>
      <c r="K202" s="239">
        <f t="shared" si="49"/>
        <v>0</v>
      </c>
      <c r="L202" s="246"/>
      <c r="M202" s="246"/>
      <c r="N202" s="246"/>
      <c r="O202" s="246"/>
      <c r="P202" s="246"/>
      <c r="Q202" s="246"/>
      <c r="R202" s="246"/>
      <c r="S202" s="246"/>
      <c r="T202" s="246"/>
      <c r="U202" s="246"/>
      <c r="V202" s="246"/>
      <c r="W202" s="246"/>
      <c r="X202" s="246"/>
      <c r="Y202" s="246"/>
      <c r="Z202" s="246"/>
      <c r="AA202" s="246"/>
      <c r="AB202" s="246"/>
      <c r="AC202" s="246"/>
      <c r="AD202" s="246"/>
      <c r="AE202" s="246"/>
      <c r="AF202" s="246"/>
      <c r="AG202" s="246"/>
      <c r="AH202" s="246"/>
      <c r="AI202" s="246"/>
      <c r="AJ202" s="246"/>
      <c r="AK202" s="246"/>
      <c r="AL202" s="246"/>
      <c r="AM202" s="246"/>
      <c r="AN202" s="246"/>
      <c r="AO202" s="246"/>
      <c r="AP202" s="246"/>
      <c r="AQ202" s="246"/>
      <c r="AR202" s="246"/>
      <c r="AS202" s="246"/>
      <c r="AT202" s="246"/>
      <c r="AU202" s="246"/>
      <c r="AV202" s="246"/>
      <c r="AW202" s="246"/>
      <c r="AX202" s="246"/>
      <c r="AY202" s="246"/>
      <c r="AZ202" s="246"/>
      <c r="BA202" s="246"/>
      <c r="BB202" s="239">
        <f t="shared" si="50"/>
        <v>0</v>
      </c>
      <c r="BC202" s="246"/>
      <c r="BD202" s="246"/>
      <c r="BE202" s="246"/>
    </row>
    <row r="203" s="224" customFormat="1" ht="15.95" customHeight="1" spans="1:57">
      <c r="A203" s="242" t="s">
        <v>837</v>
      </c>
      <c r="B203" s="238">
        <f t="shared" si="48"/>
        <v>0</v>
      </c>
      <c r="C203" s="239">
        <f>SUM('[6]表六 (1)'!B204)</f>
        <v>0</v>
      </c>
      <c r="D203" s="239">
        <f t="shared" si="51"/>
        <v>0</v>
      </c>
      <c r="E203" s="246"/>
      <c r="F203" s="246"/>
      <c r="G203" s="246"/>
      <c r="H203" s="246"/>
      <c r="I203" s="246"/>
      <c r="J203" s="246"/>
      <c r="K203" s="239">
        <f t="shared" si="49"/>
        <v>0</v>
      </c>
      <c r="L203" s="246"/>
      <c r="M203" s="246"/>
      <c r="N203" s="246"/>
      <c r="O203" s="246"/>
      <c r="P203" s="246"/>
      <c r="Q203" s="246"/>
      <c r="R203" s="246"/>
      <c r="S203" s="246"/>
      <c r="T203" s="246"/>
      <c r="U203" s="246"/>
      <c r="V203" s="246"/>
      <c r="W203" s="246"/>
      <c r="X203" s="246"/>
      <c r="Y203" s="246"/>
      <c r="Z203" s="246"/>
      <c r="AA203" s="246"/>
      <c r="AB203" s="246"/>
      <c r="AC203" s="246"/>
      <c r="AD203" s="246"/>
      <c r="AE203" s="246"/>
      <c r="AF203" s="246"/>
      <c r="AG203" s="246"/>
      <c r="AH203" s="246"/>
      <c r="AI203" s="246"/>
      <c r="AJ203" s="246"/>
      <c r="AK203" s="246"/>
      <c r="AL203" s="246"/>
      <c r="AM203" s="246"/>
      <c r="AN203" s="246"/>
      <c r="AO203" s="246"/>
      <c r="AP203" s="246"/>
      <c r="AQ203" s="246"/>
      <c r="AR203" s="246"/>
      <c r="AS203" s="246"/>
      <c r="AT203" s="246"/>
      <c r="AU203" s="246"/>
      <c r="AV203" s="246"/>
      <c r="AW203" s="246"/>
      <c r="AX203" s="246"/>
      <c r="AY203" s="246"/>
      <c r="AZ203" s="246"/>
      <c r="BA203" s="246"/>
      <c r="BB203" s="239">
        <f t="shared" si="50"/>
        <v>0</v>
      </c>
      <c r="BC203" s="246"/>
      <c r="BD203" s="246"/>
      <c r="BE203" s="246"/>
    </row>
    <row r="204" s="224" customFormat="1" ht="15.95" customHeight="1" spans="1:57">
      <c r="A204" s="242" t="s">
        <v>838</v>
      </c>
      <c r="B204" s="238">
        <f t="shared" si="48"/>
        <v>0</v>
      </c>
      <c r="C204" s="239">
        <f>SUM('[6]表六 (1)'!B205)</f>
        <v>0</v>
      </c>
      <c r="D204" s="239">
        <f t="shared" si="51"/>
        <v>0</v>
      </c>
      <c r="E204" s="246"/>
      <c r="F204" s="246"/>
      <c r="G204" s="246"/>
      <c r="H204" s="246"/>
      <c r="I204" s="246"/>
      <c r="J204" s="246"/>
      <c r="K204" s="239">
        <f t="shared" si="49"/>
        <v>0</v>
      </c>
      <c r="L204" s="246"/>
      <c r="M204" s="246"/>
      <c r="N204" s="246"/>
      <c r="O204" s="246"/>
      <c r="P204" s="246"/>
      <c r="Q204" s="246"/>
      <c r="R204" s="246"/>
      <c r="S204" s="246"/>
      <c r="T204" s="246"/>
      <c r="U204" s="246"/>
      <c r="V204" s="246"/>
      <c r="W204" s="246"/>
      <c r="X204" s="246"/>
      <c r="Y204" s="246"/>
      <c r="Z204" s="246"/>
      <c r="AA204" s="246"/>
      <c r="AB204" s="246"/>
      <c r="AC204" s="246"/>
      <c r="AD204" s="246"/>
      <c r="AE204" s="246"/>
      <c r="AF204" s="246"/>
      <c r="AG204" s="246"/>
      <c r="AH204" s="246"/>
      <c r="AI204" s="246"/>
      <c r="AJ204" s="246"/>
      <c r="AK204" s="246"/>
      <c r="AL204" s="246"/>
      <c r="AM204" s="246"/>
      <c r="AN204" s="246"/>
      <c r="AO204" s="246"/>
      <c r="AP204" s="246"/>
      <c r="AQ204" s="246"/>
      <c r="AR204" s="246"/>
      <c r="AS204" s="246"/>
      <c r="AT204" s="246"/>
      <c r="AU204" s="246"/>
      <c r="AV204" s="246"/>
      <c r="AW204" s="246"/>
      <c r="AX204" s="246"/>
      <c r="AY204" s="246"/>
      <c r="AZ204" s="246"/>
      <c r="BA204" s="246"/>
      <c r="BB204" s="239">
        <f t="shared" si="50"/>
        <v>0</v>
      </c>
      <c r="BC204" s="246"/>
      <c r="BD204" s="246"/>
      <c r="BE204" s="246"/>
    </row>
    <row r="205" s="224" customFormat="1" ht="15.95" customHeight="1" spans="1:57">
      <c r="A205" s="242" t="s">
        <v>839</v>
      </c>
      <c r="B205" s="238">
        <f t="shared" si="48"/>
        <v>0</v>
      </c>
      <c r="C205" s="239">
        <f>SUM('[6]表六 (1)'!B206)</f>
        <v>0</v>
      </c>
      <c r="D205" s="239">
        <f t="shared" si="51"/>
        <v>0</v>
      </c>
      <c r="E205" s="246"/>
      <c r="F205" s="246"/>
      <c r="G205" s="246"/>
      <c r="H205" s="246"/>
      <c r="I205" s="246"/>
      <c r="J205" s="246"/>
      <c r="K205" s="239">
        <f t="shared" si="49"/>
        <v>0</v>
      </c>
      <c r="L205" s="246"/>
      <c r="M205" s="246"/>
      <c r="N205" s="246"/>
      <c r="O205" s="246"/>
      <c r="P205" s="246"/>
      <c r="Q205" s="246"/>
      <c r="R205" s="246"/>
      <c r="S205" s="246"/>
      <c r="T205" s="246"/>
      <c r="U205" s="246"/>
      <c r="V205" s="246"/>
      <c r="W205" s="246"/>
      <c r="X205" s="246"/>
      <c r="Y205" s="246"/>
      <c r="Z205" s="246"/>
      <c r="AA205" s="246"/>
      <c r="AB205" s="246"/>
      <c r="AC205" s="246"/>
      <c r="AD205" s="246"/>
      <c r="AE205" s="246"/>
      <c r="AF205" s="246"/>
      <c r="AG205" s="246"/>
      <c r="AH205" s="246"/>
      <c r="AI205" s="246"/>
      <c r="AJ205" s="246"/>
      <c r="AK205" s="246"/>
      <c r="AL205" s="246"/>
      <c r="AM205" s="246"/>
      <c r="AN205" s="246"/>
      <c r="AO205" s="246"/>
      <c r="AP205" s="246"/>
      <c r="AQ205" s="246"/>
      <c r="AR205" s="246"/>
      <c r="AS205" s="246"/>
      <c r="AT205" s="246"/>
      <c r="AU205" s="246"/>
      <c r="AV205" s="246"/>
      <c r="AW205" s="246"/>
      <c r="AX205" s="246"/>
      <c r="AY205" s="246"/>
      <c r="AZ205" s="246"/>
      <c r="BA205" s="246"/>
      <c r="BB205" s="239">
        <f t="shared" si="50"/>
        <v>0</v>
      </c>
      <c r="BC205" s="246"/>
      <c r="BD205" s="246"/>
      <c r="BE205" s="246"/>
    </row>
    <row r="206" s="224" customFormat="1" ht="15.95" customHeight="1" spans="1:57">
      <c r="A206" s="242" t="s">
        <v>840</v>
      </c>
      <c r="B206" s="238">
        <f t="shared" si="48"/>
        <v>0</v>
      </c>
      <c r="C206" s="239">
        <f>SUM('[6]表六 (1)'!B207)</f>
        <v>0</v>
      </c>
      <c r="D206" s="239">
        <f t="shared" si="51"/>
        <v>0</v>
      </c>
      <c r="E206" s="246"/>
      <c r="F206" s="246"/>
      <c r="G206" s="246"/>
      <c r="H206" s="246"/>
      <c r="I206" s="246"/>
      <c r="J206" s="246"/>
      <c r="K206" s="239">
        <f t="shared" si="49"/>
        <v>0</v>
      </c>
      <c r="L206" s="246"/>
      <c r="M206" s="246"/>
      <c r="N206" s="246"/>
      <c r="O206" s="246"/>
      <c r="P206" s="246"/>
      <c r="Q206" s="246"/>
      <c r="R206" s="246"/>
      <c r="S206" s="246"/>
      <c r="T206" s="246"/>
      <c r="U206" s="246"/>
      <c r="V206" s="246"/>
      <c r="W206" s="246"/>
      <c r="X206" s="246"/>
      <c r="Y206" s="246"/>
      <c r="Z206" s="246"/>
      <c r="AA206" s="246"/>
      <c r="AB206" s="246"/>
      <c r="AC206" s="246"/>
      <c r="AD206" s="246"/>
      <c r="AE206" s="246"/>
      <c r="AF206" s="246"/>
      <c r="AG206" s="246"/>
      <c r="AH206" s="246"/>
      <c r="AI206" s="246"/>
      <c r="AJ206" s="246"/>
      <c r="AK206" s="246"/>
      <c r="AL206" s="246"/>
      <c r="AM206" s="246"/>
      <c r="AN206" s="246"/>
      <c r="AO206" s="246"/>
      <c r="AP206" s="246"/>
      <c r="AQ206" s="246"/>
      <c r="AR206" s="246"/>
      <c r="AS206" s="246"/>
      <c r="AT206" s="246"/>
      <c r="AU206" s="246"/>
      <c r="AV206" s="246"/>
      <c r="AW206" s="246"/>
      <c r="AX206" s="246"/>
      <c r="AY206" s="246"/>
      <c r="AZ206" s="246"/>
      <c r="BA206" s="246"/>
      <c r="BB206" s="239">
        <f t="shared" si="50"/>
        <v>0</v>
      </c>
      <c r="BC206" s="246"/>
      <c r="BD206" s="246"/>
      <c r="BE206" s="246"/>
    </row>
    <row r="207" s="224" customFormat="1" ht="15.95" customHeight="1" spans="1:57">
      <c r="A207" s="242" t="s">
        <v>841</v>
      </c>
      <c r="B207" s="238">
        <f t="shared" si="48"/>
        <v>0</v>
      </c>
      <c r="C207" s="239">
        <f>SUM('[6]表六 (1)'!B208)</f>
        <v>0</v>
      </c>
      <c r="D207" s="239">
        <f t="shared" si="51"/>
        <v>0</v>
      </c>
      <c r="E207" s="246"/>
      <c r="F207" s="246"/>
      <c r="G207" s="246"/>
      <c r="H207" s="246"/>
      <c r="I207" s="246"/>
      <c r="J207" s="246"/>
      <c r="K207" s="239">
        <f t="shared" si="49"/>
        <v>0</v>
      </c>
      <c r="L207" s="246"/>
      <c r="M207" s="246"/>
      <c r="N207" s="246"/>
      <c r="O207" s="246"/>
      <c r="P207" s="246"/>
      <c r="Q207" s="246"/>
      <c r="R207" s="246"/>
      <c r="S207" s="246"/>
      <c r="T207" s="246"/>
      <c r="U207" s="246"/>
      <c r="V207" s="246"/>
      <c r="W207" s="246"/>
      <c r="X207" s="246"/>
      <c r="Y207" s="246"/>
      <c r="Z207" s="246"/>
      <c r="AA207" s="246"/>
      <c r="AB207" s="246"/>
      <c r="AC207" s="246"/>
      <c r="AD207" s="246"/>
      <c r="AE207" s="246"/>
      <c r="AF207" s="246"/>
      <c r="AG207" s="246"/>
      <c r="AH207" s="246"/>
      <c r="AI207" s="246"/>
      <c r="AJ207" s="246"/>
      <c r="AK207" s="246"/>
      <c r="AL207" s="246"/>
      <c r="AM207" s="246"/>
      <c r="AN207" s="246"/>
      <c r="AO207" s="246"/>
      <c r="AP207" s="246"/>
      <c r="AQ207" s="246"/>
      <c r="AR207" s="246"/>
      <c r="AS207" s="246"/>
      <c r="AT207" s="246"/>
      <c r="AU207" s="246"/>
      <c r="AV207" s="246"/>
      <c r="AW207" s="246"/>
      <c r="AX207" s="246"/>
      <c r="AY207" s="246"/>
      <c r="AZ207" s="246"/>
      <c r="BA207" s="246"/>
      <c r="BB207" s="239">
        <f t="shared" si="50"/>
        <v>0</v>
      </c>
      <c r="BC207" s="246"/>
      <c r="BD207" s="246"/>
      <c r="BE207" s="246"/>
    </row>
    <row r="208" s="224" customFormat="1" ht="15.95" customHeight="1" spans="1:57">
      <c r="A208" s="242" t="s">
        <v>842</v>
      </c>
      <c r="B208" s="238">
        <f t="shared" si="48"/>
        <v>0</v>
      </c>
      <c r="C208" s="239">
        <f>SUM('[6]表六 (1)'!B209)</f>
        <v>0</v>
      </c>
      <c r="D208" s="239">
        <f t="shared" si="51"/>
        <v>0</v>
      </c>
      <c r="E208" s="246"/>
      <c r="F208" s="246"/>
      <c r="G208" s="246"/>
      <c r="H208" s="246"/>
      <c r="I208" s="246"/>
      <c r="J208" s="246"/>
      <c r="K208" s="239">
        <f t="shared" si="49"/>
        <v>0</v>
      </c>
      <c r="L208" s="246"/>
      <c r="M208" s="246"/>
      <c r="N208" s="246"/>
      <c r="O208" s="246"/>
      <c r="P208" s="246"/>
      <c r="Q208" s="246"/>
      <c r="R208" s="246"/>
      <c r="S208" s="246"/>
      <c r="T208" s="246"/>
      <c r="U208" s="246"/>
      <c r="V208" s="246"/>
      <c r="W208" s="246"/>
      <c r="X208" s="246"/>
      <c r="Y208" s="246"/>
      <c r="Z208" s="246"/>
      <c r="AA208" s="246"/>
      <c r="AB208" s="246"/>
      <c r="AC208" s="246"/>
      <c r="AD208" s="246"/>
      <c r="AE208" s="246"/>
      <c r="AF208" s="246"/>
      <c r="AG208" s="246"/>
      <c r="AH208" s="246"/>
      <c r="AI208" s="246"/>
      <c r="AJ208" s="246"/>
      <c r="AK208" s="246"/>
      <c r="AL208" s="246"/>
      <c r="AM208" s="246"/>
      <c r="AN208" s="246"/>
      <c r="AO208" s="246"/>
      <c r="AP208" s="246"/>
      <c r="AQ208" s="246"/>
      <c r="AR208" s="246"/>
      <c r="AS208" s="246"/>
      <c r="AT208" s="246"/>
      <c r="AU208" s="246"/>
      <c r="AV208" s="246"/>
      <c r="AW208" s="246"/>
      <c r="AX208" s="246"/>
      <c r="AY208" s="246"/>
      <c r="AZ208" s="246"/>
      <c r="BA208" s="246"/>
      <c r="BB208" s="239">
        <f t="shared" si="50"/>
        <v>0</v>
      </c>
      <c r="BC208" s="246"/>
      <c r="BD208" s="246"/>
      <c r="BE208" s="246"/>
    </row>
    <row r="209" s="224" customFormat="1" ht="15.95" customHeight="1" spans="1:57">
      <c r="A209" s="242" t="s">
        <v>843</v>
      </c>
      <c r="B209" s="238">
        <f t="shared" si="48"/>
        <v>0</v>
      </c>
      <c r="C209" s="239">
        <f>SUM('[6]表六 (1)'!B210)</f>
        <v>0</v>
      </c>
      <c r="D209" s="239">
        <f t="shared" si="51"/>
        <v>0</v>
      </c>
      <c r="E209" s="246"/>
      <c r="F209" s="246"/>
      <c r="G209" s="246"/>
      <c r="H209" s="246"/>
      <c r="I209" s="246"/>
      <c r="J209" s="246"/>
      <c r="K209" s="239">
        <f t="shared" si="49"/>
        <v>0</v>
      </c>
      <c r="L209" s="246"/>
      <c r="M209" s="246"/>
      <c r="N209" s="246"/>
      <c r="O209" s="246"/>
      <c r="P209" s="246"/>
      <c r="Q209" s="246"/>
      <c r="R209" s="246"/>
      <c r="S209" s="246"/>
      <c r="T209" s="246"/>
      <c r="U209" s="246"/>
      <c r="V209" s="246"/>
      <c r="W209" s="246"/>
      <c r="X209" s="246"/>
      <c r="Y209" s="246"/>
      <c r="Z209" s="246"/>
      <c r="AA209" s="246"/>
      <c r="AB209" s="246"/>
      <c r="AC209" s="246"/>
      <c r="AD209" s="246"/>
      <c r="AE209" s="246"/>
      <c r="AF209" s="246"/>
      <c r="AG209" s="246"/>
      <c r="AH209" s="246"/>
      <c r="AI209" s="246"/>
      <c r="AJ209" s="246"/>
      <c r="AK209" s="246"/>
      <c r="AL209" s="246"/>
      <c r="AM209" s="246"/>
      <c r="AN209" s="246"/>
      <c r="AO209" s="246"/>
      <c r="AP209" s="246"/>
      <c r="AQ209" s="246"/>
      <c r="AR209" s="246"/>
      <c r="AS209" s="246"/>
      <c r="AT209" s="246"/>
      <c r="AU209" s="246"/>
      <c r="AV209" s="246"/>
      <c r="AW209" s="246"/>
      <c r="AX209" s="246"/>
      <c r="AY209" s="246"/>
      <c r="AZ209" s="246"/>
      <c r="BA209" s="246"/>
      <c r="BB209" s="239">
        <f t="shared" si="50"/>
        <v>0</v>
      </c>
      <c r="BC209" s="246"/>
      <c r="BD209" s="246"/>
      <c r="BE209" s="246"/>
    </row>
    <row r="210" s="224" customFormat="1" ht="15.95" customHeight="1" spans="1:57">
      <c r="A210" s="242" t="s">
        <v>844</v>
      </c>
      <c r="B210" s="238">
        <f t="shared" si="48"/>
        <v>0</v>
      </c>
      <c r="C210" s="239">
        <f>SUM('[6]表六 (1)'!B211)</f>
        <v>0</v>
      </c>
      <c r="D210" s="239">
        <f t="shared" si="51"/>
        <v>0</v>
      </c>
      <c r="E210" s="246"/>
      <c r="F210" s="246"/>
      <c r="G210" s="246"/>
      <c r="H210" s="246"/>
      <c r="I210" s="246"/>
      <c r="J210" s="246"/>
      <c r="K210" s="239">
        <f t="shared" si="49"/>
        <v>0</v>
      </c>
      <c r="L210" s="246"/>
      <c r="M210" s="246"/>
      <c r="N210" s="246"/>
      <c r="O210" s="246"/>
      <c r="P210" s="246"/>
      <c r="Q210" s="246"/>
      <c r="R210" s="246"/>
      <c r="S210" s="246"/>
      <c r="T210" s="246"/>
      <c r="U210" s="246"/>
      <c r="V210" s="246"/>
      <c r="W210" s="246"/>
      <c r="X210" s="246"/>
      <c r="Y210" s="246"/>
      <c r="Z210" s="246"/>
      <c r="AA210" s="246"/>
      <c r="AB210" s="246"/>
      <c r="AC210" s="246"/>
      <c r="AD210" s="246"/>
      <c r="AE210" s="246"/>
      <c r="AF210" s="246"/>
      <c r="AG210" s="246"/>
      <c r="AH210" s="246"/>
      <c r="AI210" s="246"/>
      <c r="AJ210" s="246"/>
      <c r="AK210" s="246"/>
      <c r="AL210" s="246"/>
      <c r="AM210" s="246"/>
      <c r="AN210" s="246"/>
      <c r="AO210" s="246"/>
      <c r="AP210" s="246"/>
      <c r="AQ210" s="246"/>
      <c r="AR210" s="246"/>
      <c r="AS210" s="246"/>
      <c r="AT210" s="246"/>
      <c r="AU210" s="246"/>
      <c r="AV210" s="246"/>
      <c r="AW210" s="246"/>
      <c r="AX210" s="246"/>
      <c r="AY210" s="246"/>
      <c r="AZ210" s="246"/>
      <c r="BA210" s="246"/>
      <c r="BB210" s="239">
        <f t="shared" si="50"/>
        <v>0</v>
      </c>
      <c r="BC210" s="246"/>
      <c r="BD210" s="246"/>
      <c r="BE210" s="246"/>
    </row>
    <row r="211" s="224" customFormat="1" ht="15.95" customHeight="1" spans="1:57">
      <c r="A211" s="242" t="s">
        <v>845</v>
      </c>
      <c r="B211" s="238">
        <f t="shared" si="48"/>
        <v>0</v>
      </c>
      <c r="C211" s="239">
        <f>SUM('[6]表六 (1)'!B212)</f>
        <v>0</v>
      </c>
      <c r="D211" s="239">
        <f t="shared" si="51"/>
        <v>0</v>
      </c>
      <c r="E211" s="246"/>
      <c r="F211" s="246"/>
      <c r="G211" s="246"/>
      <c r="H211" s="246"/>
      <c r="I211" s="246"/>
      <c r="J211" s="246"/>
      <c r="K211" s="239">
        <f t="shared" si="49"/>
        <v>0</v>
      </c>
      <c r="L211" s="246"/>
      <c r="M211" s="246"/>
      <c r="N211" s="246"/>
      <c r="O211" s="246"/>
      <c r="P211" s="246"/>
      <c r="Q211" s="246"/>
      <c r="R211" s="246"/>
      <c r="S211" s="246"/>
      <c r="T211" s="246"/>
      <c r="U211" s="246"/>
      <c r="V211" s="246"/>
      <c r="W211" s="246"/>
      <c r="X211" s="246"/>
      <c r="Y211" s="246"/>
      <c r="Z211" s="246"/>
      <c r="AA211" s="246"/>
      <c r="AB211" s="246"/>
      <c r="AC211" s="246"/>
      <c r="AD211" s="246"/>
      <c r="AE211" s="246"/>
      <c r="AF211" s="246"/>
      <c r="AG211" s="246"/>
      <c r="AH211" s="246"/>
      <c r="AI211" s="246"/>
      <c r="AJ211" s="246"/>
      <c r="AK211" s="246"/>
      <c r="AL211" s="246"/>
      <c r="AM211" s="246"/>
      <c r="AN211" s="246"/>
      <c r="AO211" s="246"/>
      <c r="AP211" s="246"/>
      <c r="AQ211" s="246"/>
      <c r="AR211" s="246"/>
      <c r="AS211" s="246"/>
      <c r="AT211" s="246"/>
      <c r="AU211" s="246"/>
      <c r="AV211" s="246"/>
      <c r="AW211" s="246"/>
      <c r="AX211" s="246"/>
      <c r="AY211" s="246"/>
      <c r="AZ211" s="246"/>
      <c r="BA211" s="246"/>
      <c r="BB211" s="239">
        <f t="shared" si="50"/>
        <v>0</v>
      </c>
      <c r="BC211" s="246"/>
      <c r="BD211" s="246"/>
      <c r="BE211" s="246"/>
    </row>
    <row r="212" s="224" customFormat="1" ht="15.95" customHeight="1" spans="1:57">
      <c r="A212" s="242" t="s">
        <v>846</v>
      </c>
      <c r="B212" s="238">
        <f t="shared" si="48"/>
        <v>0</v>
      </c>
      <c r="C212" s="239">
        <f>SUM('[6]表六 (1)'!B213)</f>
        <v>0</v>
      </c>
      <c r="D212" s="239">
        <f t="shared" si="51"/>
        <v>0</v>
      </c>
      <c r="E212" s="246"/>
      <c r="F212" s="246"/>
      <c r="G212" s="246"/>
      <c r="H212" s="246"/>
      <c r="I212" s="246"/>
      <c r="J212" s="246"/>
      <c r="K212" s="239">
        <f t="shared" si="49"/>
        <v>0</v>
      </c>
      <c r="L212" s="246"/>
      <c r="M212" s="246"/>
      <c r="N212" s="246"/>
      <c r="O212" s="246"/>
      <c r="P212" s="246"/>
      <c r="Q212" s="246"/>
      <c r="R212" s="246"/>
      <c r="S212" s="246"/>
      <c r="T212" s="246"/>
      <c r="U212" s="246"/>
      <c r="V212" s="246"/>
      <c r="W212" s="246"/>
      <c r="X212" s="246"/>
      <c r="Y212" s="246"/>
      <c r="Z212" s="246"/>
      <c r="AA212" s="246"/>
      <c r="AB212" s="246"/>
      <c r="AC212" s="246"/>
      <c r="AD212" s="246"/>
      <c r="AE212" s="246"/>
      <c r="AF212" s="246"/>
      <c r="AG212" s="246"/>
      <c r="AH212" s="246"/>
      <c r="AI212" s="246"/>
      <c r="AJ212" s="246"/>
      <c r="AK212" s="246"/>
      <c r="AL212" s="246"/>
      <c r="AM212" s="246"/>
      <c r="AN212" s="246"/>
      <c r="AO212" s="246"/>
      <c r="AP212" s="246"/>
      <c r="AQ212" s="246"/>
      <c r="AR212" s="246"/>
      <c r="AS212" s="246"/>
      <c r="AT212" s="246"/>
      <c r="AU212" s="246"/>
      <c r="AV212" s="246"/>
      <c r="AW212" s="246"/>
      <c r="AX212" s="246"/>
      <c r="AY212" s="246"/>
      <c r="AZ212" s="246"/>
      <c r="BA212" s="246"/>
      <c r="BB212" s="239">
        <f t="shared" si="50"/>
        <v>0</v>
      </c>
      <c r="BC212" s="246"/>
      <c r="BD212" s="246"/>
      <c r="BE212" s="246"/>
    </row>
    <row r="213" s="224" customFormat="1" ht="15.95" customHeight="1" spans="1:57">
      <c r="A213" s="260" t="s">
        <v>847</v>
      </c>
      <c r="B213" s="238">
        <f t="shared" si="48"/>
        <v>0</v>
      </c>
      <c r="C213" s="239">
        <f>SUM('[6]表六 (1)'!B214)</f>
        <v>0</v>
      </c>
      <c r="D213" s="239">
        <f t="shared" si="51"/>
        <v>0</v>
      </c>
      <c r="E213" s="246"/>
      <c r="F213" s="246"/>
      <c r="G213" s="246"/>
      <c r="H213" s="246"/>
      <c r="I213" s="246"/>
      <c r="J213" s="246"/>
      <c r="K213" s="239">
        <f t="shared" si="49"/>
        <v>0</v>
      </c>
      <c r="L213" s="246"/>
      <c r="M213" s="246"/>
      <c r="N213" s="246"/>
      <c r="O213" s="246"/>
      <c r="P213" s="246"/>
      <c r="Q213" s="246"/>
      <c r="R213" s="246"/>
      <c r="S213" s="246"/>
      <c r="T213" s="246"/>
      <c r="U213" s="246"/>
      <c r="V213" s="246"/>
      <c r="W213" s="246"/>
      <c r="X213" s="246"/>
      <c r="Y213" s="246"/>
      <c r="Z213" s="246"/>
      <c r="AA213" s="246"/>
      <c r="AB213" s="246"/>
      <c r="AC213" s="246"/>
      <c r="AD213" s="246"/>
      <c r="AE213" s="246"/>
      <c r="AF213" s="246"/>
      <c r="AG213" s="246"/>
      <c r="AH213" s="246"/>
      <c r="AI213" s="246"/>
      <c r="AJ213" s="246"/>
      <c r="AK213" s="246"/>
      <c r="AL213" s="246"/>
      <c r="AM213" s="246"/>
      <c r="AN213" s="246"/>
      <c r="AO213" s="246"/>
      <c r="AP213" s="246"/>
      <c r="AQ213" s="246"/>
      <c r="AR213" s="246"/>
      <c r="AS213" s="246"/>
      <c r="AT213" s="246"/>
      <c r="AU213" s="246"/>
      <c r="AV213" s="246"/>
      <c r="AW213" s="246"/>
      <c r="AX213" s="246"/>
      <c r="AY213" s="246"/>
      <c r="AZ213" s="246"/>
      <c r="BA213" s="246"/>
      <c r="BB213" s="239">
        <f t="shared" si="50"/>
        <v>0</v>
      </c>
      <c r="BC213" s="246"/>
      <c r="BD213" s="246"/>
      <c r="BE213" s="246"/>
    </row>
    <row r="214" s="224" customFormat="1" ht="15.95" customHeight="1" spans="1:57">
      <c r="A214" s="260" t="s">
        <v>848</v>
      </c>
      <c r="B214" s="238">
        <f t="shared" si="48"/>
        <v>0</v>
      </c>
      <c r="C214" s="239">
        <f>SUM('[6]表六 (1)'!B215)</f>
        <v>0</v>
      </c>
      <c r="D214" s="239">
        <f t="shared" si="51"/>
        <v>0</v>
      </c>
      <c r="E214" s="246"/>
      <c r="F214" s="246"/>
      <c r="G214" s="246"/>
      <c r="H214" s="246"/>
      <c r="I214" s="246"/>
      <c r="J214" s="246"/>
      <c r="K214" s="239">
        <f t="shared" si="49"/>
        <v>0</v>
      </c>
      <c r="L214" s="246"/>
      <c r="M214" s="246"/>
      <c r="N214" s="246"/>
      <c r="O214" s="246"/>
      <c r="P214" s="246"/>
      <c r="Q214" s="246"/>
      <c r="R214" s="246"/>
      <c r="S214" s="246"/>
      <c r="T214" s="246"/>
      <c r="U214" s="246"/>
      <c r="V214" s="246"/>
      <c r="W214" s="246"/>
      <c r="X214" s="246"/>
      <c r="Y214" s="246"/>
      <c r="Z214" s="246"/>
      <c r="AA214" s="246"/>
      <c r="AB214" s="246"/>
      <c r="AC214" s="246"/>
      <c r="AD214" s="246"/>
      <c r="AE214" s="246"/>
      <c r="AF214" s="246"/>
      <c r="AG214" s="246"/>
      <c r="AH214" s="246"/>
      <c r="AI214" s="246"/>
      <c r="AJ214" s="246"/>
      <c r="AK214" s="246"/>
      <c r="AL214" s="246"/>
      <c r="AM214" s="246"/>
      <c r="AN214" s="246"/>
      <c r="AO214" s="246"/>
      <c r="AP214" s="246"/>
      <c r="AQ214" s="246"/>
      <c r="AR214" s="246"/>
      <c r="AS214" s="246"/>
      <c r="AT214" s="246"/>
      <c r="AU214" s="246"/>
      <c r="AV214" s="246"/>
      <c r="AW214" s="246"/>
      <c r="AX214" s="246"/>
      <c r="AY214" s="246"/>
      <c r="AZ214" s="246"/>
      <c r="BA214" s="246"/>
      <c r="BB214" s="239">
        <f t="shared" si="50"/>
        <v>0</v>
      </c>
      <c r="BC214" s="246"/>
      <c r="BD214" s="246"/>
      <c r="BE214" s="246"/>
    </row>
    <row r="215" s="224" customFormat="1" ht="15.95" customHeight="1" spans="1:57">
      <c r="A215" s="260" t="s">
        <v>849</v>
      </c>
      <c r="B215" s="238">
        <f t="shared" si="48"/>
        <v>0</v>
      </c>
      <c r="C215" s="239">
        <f>SUM('[6]表六 (1)'!B216)</f>
        <v>0</v>
      </c>
      <c r="D215" s="239">
        <f t="shared" si="51"/>
        <v>0</v>
      </c>
      <c r="E215" s="246"/>
      <c r="F215" s="246"/>
      <c r="G215" s="246"/>
      <c r="H215" s="246"/>
      <c r="I215" s="246"/>
      <c r="J215" s="246"/>
      <c r="K215" s="239">
        <f t="shared" si="49"/>
        <v>0</v>
      </c>
      <c r="L215" s="246"/>
      <c r="M215" s="246"/>
      <c r="N215" s="246"/>
      <c r="O215" s="246"/>
      <c r="P215" s="246"/>
      <c r="Q215" s="246"/>
      <c r="R215" s="246"/>
      <c r="S215" s="246"/>
      <c r="T215" s="246"/>
      <c r="U215" s="246"/>
      <c r="V215" s="246"/>
      <c r="W215" s="246"/>
      <c r="X215" s="246"/>
      <c r="Y215" s="246"/>
      <c r="Z215" s="246"/>
      <c r="AA215" s="246"/>
      <c r="AB215" s="246"/>
      <c r="AC215" s="246"/>
      <c r="AD215" s="246"/>
      <c r="AE215" s="246"/>
      <c r="AF215" s="246"/>
      <c r="AG215" s="246"/>
      <c r="AH215" s="246"/>
      <c r="AI215" s="246"/>
      <c r="AJ215" s="246"/>
      <c r="AK215" s="246"/>
      <c r="AL215" s="246"/>
      <c r="AM215" s="246"/>
      <c r="AN215" s="246"/>
      <c r="AO215" s="246"/>
      <c r="AP215" s="246"/>
      <c r="AQ215" s="246"/>
      <c r="AR215" s="246"/>
      <c r="AS215" s="246"/>
      <c r="AT215" s="246"/>
      <c r="AU215" s="246"/>
      <c r="AV215" s="246"/>
      <c r="AW215" s="246"/>
      <c r="AX215" s="246"/>
      <c r="AY215" s="246"/>
      <c r="AZ215" s="246"/>
      <c r="BA215" s="246"/>
      <c r="BB215" s="239">
        <f t="shared" si="50"/>
        <v>0</v>
      </c>
      <c r="BC215" s="246"/>
      <c r="BD215" s="246"/>
      <c r="BE215" s="246"/>
    </row>
    <row r="216" s="224" customFormat="1" ht="15.95" customHeight="1" spans="1:57">
      <c r="A216" s="260" t="s">
        <v>850</v>
      </c>
      <c r="B216" s="238">
        <f t="shared" si="48"/>
        <v>0</v>
      </c>
      <c r="C216" s="239">
        <f>SUM('[6]表六 (1)'!B217)</f>
        <v>0</v>
      </c>
      <c r="D216" s="239">
        <f t="shared" si="51"/>
        <v>0</v>
      </c>
      <c r="E216" s="246"/>
      <c r="F216" s="246"/>
      <c r="G216" s="246"/>
      <c r="H216" s="246"/>
      <c r="I216" s="246"/>
      <c r="J216" s="246"/>
      <c r="K216" s="239">
        <f t="shared" si="49"/>
        <v>0</v>
      </c>
      <c r="L216" s="246"/>
      <c r="M216" s="246"/>
      <c r="N216" s="246"/>
      <c r="O216" s="246"/>
      <c r="P216" s="246"/>
      <c r="Q216" s="246"/>
      <c r="R216" s="246"/>
      <c r="S216" s="246"/>
      <c r="T216" s="246"/>
      <c r="U216" s="246"/>
      <c r="V216" s="246"/>
      <c r="W216" s="246"/>
      <c r="X216" s="246"/>
      <c r="Y216" s="246"/>
      <c r="Z216" s="246"/>
      <c r="AA216" s="246"/>
      <c r="AB216" s="246"/>
      <c r="AC216" s="246"/>
      <c r="AD216" s="246"/>
      <c r="AE216" s="246"/>
      <c r="AF216" s="246"/>
      <c r="AG216" s="246"/>
      <c r="AH216" s="246"/>
      <c r="AI216" s="246"/>
      <c r="AJ216" s="246"/>
      <c r="AK216" s="246"/>
      <c r="AL216" s="246"/>
      <c r="AM216" s="246"/>
      <c r="AN216" s="246"/>
      <c r="AO216" s="246"/>
      <c r="AP216" s="246"/>
      <c r="AQ216" s="246"/>
      <c r="AR216" s="246"/>
      <c r="AS216" s="246"/>
      <c r="AT216" s="246"/>
      <c r="AU216" s="246"/>
      <c r="AV216" s="246"/>
      <c r="AW216" s="246"/>
      <c r="AX216" s="246"/>
      <c r="AY216" s="246"/>
      <c r="AZ216" s="246"/>
      <c r="BA216" s="246"/>
      <c r="BB216" s="239">
        <f t="shared" si="50"/>
        <v>0</v>
      </c>
      <c r="BC216" s="246"/>
      <c r="BD216" s="246"/>
      <c r="BE216" s="246"/>
    </row>
    <row r="217" s="224" customFormat="1" ht="15.95" customHeight="1" spans="1:57">
      <c r="A217" s="260" t="s">
        <v>851</v>
      </c>
      <c r="B217" s="238">
        <f t="shared" si="48"/>
        <v>0</v>
      </c>
      <c r="C217" s="239">
        <f>SUM('[6]表六 (1)'!B218)</f>
        <v>0</v>
      </c>
      <c r="D217" s="239">
        <f t="shared" si="51"/>
        <v>0</v>
      </c>
      <c r="E217" s="246"/>
      <c r="F217" s="246"/>
      <c r="G217" s="246"/>
      <c r="H217" s="246"/>
      <c r="I217" s="246"/>
      <c r="J217" s="246"/>
      <c r="K217" s="239">
        <f t="shared" si="49"/>
        <v>0</v>
      </c>
      <c r="L217" s="246"/>
      <c r="M217" s="246"/>
      <c r="N217" s="246"/>
      <c r="O217" s="246"/>
      <c r="P217" s="246"/>
      <c r="Q217" s="246"/>
      <c r="R217" s="246"/>
      <c r="S217" s="246"/>
      <c r="T217" s="246"/>
      <c r="U217" s="246"/>
      <c r="V217" s="246"/>
      <c r="W217" s="246"/>
      <c r="X217" s="246"/>
      <c r="Y217" s="246"/>
      <c r="Z217" s="246"/>
      <c r="AA217" s="246"/>
      <c r="AB217" s="246"/>
      <c r="AC217" s="246"/>
      <c r="AD217" s="246"/>
      <c r="AE217" s="246"/>
      <c r="AF217" s="246"/>
      <c r="AG217" s="246"/>
      <c r="AH217" s="246"/>
      <c r="AI217" s="246"/>
      <c r="AJ217" s="246"/>
      <c r="AK217" s="246"/>
      <c r="AL217" s="246"/>
      <c r="AM217" s="246"/>
      <c r="AN217" s="246"/>
      <c r="AO217" s="246"/>
      <c r="AP217" s="246"/>
      <c r="AQ217" s="246"/>
      <c r="AR217" s="246"/>
      <c r="AS217" s="246"/>
      <c r="AT217" s="246"/>
      <c r="AU217" s="246"/>
      <c r="AV217" s="246"/>
      <c r="AW217" s="246"/>
      <c r="AX217" s="246"/>
      <c r="AY217" s="246"/>
      <c r="AZ217" s="246"/>
      <c r="BA217" s="246"/>
      <c r="BB217" s="239">
        <f t="shared" si="50"/>
        <v>0</v>
      </c>
      <c r="BC217" s="246"/>
      <c r="BD217" s="246"/>
      <c r="BE217" s="246"/>
    </row>
    <row r="218" s="220" customFormat="1" ht="13.5" spans="2:57">
      <c r="B218" s="228"/>
      <c r="C218" s="229"/>
      <c r="D218" s="229"/>
      <c r="E218" s="229"/>
      <c r="F218" s="229"/>
      <c r="G218" s="229"/>
      <c r="H218" s="229"/>
      <c r="I218" s="229"/>
      <c r="J218" s="229"/>
      <c r="K218" s="229"/>
      <c r="L218" s="229"/>
      <c r="M218" s="229"/>
      <c r="N218" s="229"/>
      <c r="O218" s="229"/>
      <c r="P218" s="229"/>
      <c r="Q218" s="229"/>
      <c r="R218" s="229"/>
      <c r="S218" s="229"/>
      <c r="T218" s="229"/>
      <c r="U218" s="229"/>
      <c r="V218" s="229"/>
      <c r="W218" s="229"/>
      <c r="X218" s="229"/>
      <c r="Y218" s="229"/>
      <c r="Z218" s="229"/>
      <c r="AA218" s="229"/>
      <c r="AB218" s="229"/>
      <c r="AC218" s="229"/>
      <c r="AD218" s="229"/>
      <c r="AE218" s="229"/>
      <c r="AF218" s="229"/>
      <c r="AG218" s="229"/>
      <c r="AH218" s="229"/>
      <c r="AI218" s="229"/>
      <c r="AJ218" s="229"/>
      <c r="AK218" s="229"/>
      <c r="AL218" s="229"/>
      <c r="AM218" s="229"/>
      <c r="AN218" s="229"/>
      <c r="AO218" s="229"/>
      <c r="AP218" s="229"/>
      <c r="AQ218" s="229"/>
      <c r="AR218" s="229"/>
      <c r="AS218" s="229"/>
      <c r="AT218" s="229"/>
      <c r="AU218" s="229"/>
      <c r="AV218" s="229"/>
      <c r="AW218" s="229"/>
      <c r="AX218" s="229"/>
      <c r="AY218" s="229"/>
      <c r="AZ218" s="229"/>
      <c r="BA218" s="229"/>
      <c r="BB218" s="229"/>
      <c r="BC218" s="229"/>
      <c r="BD218" s="229"/>
      <c r="BE218" s="229"/>
    </row>
    <row r="219" s="221" customFormat="1" ht="40.5" customHeight="1" spans="2:57">
      <c r="B219" s="265" t="str">
        <f t="shared" ref="B219:BE219" si="52">IF(B6=B7+B8,"","分项不等于合计数")</f>
        <v/>
      </c>
      <c r="C219" s="266" t="str">
        <f t="shared" si="52"/>
        <v/>
      </c>
      <c r="D219" s="266" t="str">
        <f t="shared" si="52"/>
        <v/>
      </c>
      <c r="E219" s="266" t="str">
        <f t="shared" si="52"/>
        <v/>
      </c>
      <c r="F219" s="266" t="str">
        <f t="shared" si="52"/>
        <v/>
      </c>
      <c r="G219" s="266" t="str">
        <f t="shared" si="52"/>
        <v/>
      </c>
      <c r="H219" s="266" t="str">
        <f t="shared" si="52"/>
        <v/>
      </c>
      <c r="I219" s="266" t="str">
        <f t="shared" si="52"/>
        <v/>
      </c>
      <c r="J219" s="266" t="str">
        <f t="shared" si="52"/>
        <v/>
      </c>
      <c r="K219" s="266" t="str">
        <f t="shared" si="52"/>
        <v/>
      </c>
      <c r="L219" s="266" t="str">
        <f t="shared" si="52"/>
        <v/>
      </c>
      <c r="M219" s="266" t="str">
        <f t="shared" si="52"/>
        <v/>
      </c>
      <c r="N219" s="266" t="str">
        <f t="shared" si="52"/>
        <v/>
      </c>
      <c r="O219" s="266" t="str">
        <f t="shared" si="52"/>
        <v/>
      </c>
      <c r="P219" s="266" t="str">
        <f t="shared" si="52"/>
        <v/>
      </c>
      <c r="Q219" s="266" t="str">
        <f t="shared" si="52"/>
        <v/>
      </c>
      <c r="R219" s="266" t="str">
        <f t="shared" si="52"/>
        <v/>
      </c>
      <c r="S219" s="266" t="str">
        <f t="shared" si="52"/>
        <v/>
      </c>
      <c r="T219" s="266" t="str">
        <f t="shared" si="52"/>
        <v/>
      </c>
      <c r="U219" s="266" t="str">
        <f t="shared" si="52"/>
        <v/>
      </c>
      <c r="V219" s="266" t="str">
        <f t="shared" si="52"/>
        <v/>
      </c>
      <c r="W219" s="266" t="str">
        <f t="shared" si="52"/>
        <v/>
      </c>
      <c r="X219" s="266" t="str">
        <f t="shared" si="52"/>
        <v/>
      </c>
      <c r="Y219" s="266" t="str">
        <f t="shared" si="52"/>
        <v/>
      </c>
      <c r="Z219" s="266" t="str">
        <f t="shared" si="52"/>
        <v/>
      </c>
      <c r="AA219" s="266" t="str">
        <f t="shared" si="52"/>
        <v/>
      </c>
      <c r="AB219" s="266" t="str">
        <f t="shared" si="52"/>
        <v/>
      </c>
      <c r="AC219" s="266" t="str">
        <f t="shared" si="52"/>
        <v/>
      </c>
      <c r="AD219" s="266" t="str">
        <f t="shared" si="52"/>
        <v/>
      </c>
      <c r="AE219" s="266" t="str">
        <f t="shared" si="52"/>
        <v/>
      </c>
      <c r="AF219" s="266" t="str">
        <f t="shared" si="52"/>
        <v/>
      </c>
      <c r="AG219" s="266" t="str">
        <f t="shared" si="52"/>
        <v/>
      </c>
      <c r="AH219" s="266" t="str">
        <f t="shared" si="52"/>
        <v/>
      </c>
      <c r="AI219" s="266" t="str">
        <f t="shared" si="52"/>
        <v/>
      </c>
      <c r="AJ219" s="266" t="str">
        <f t="shared" si="52"/>
        <v/>
      </c>
      <c r="AK219" s="266" t="str">
        <f t="shared" si="52"/>
        <v/>
      </c>
      <c r="AL219" s="266" t="str">
        <f t="shared" si="52"/>
        <v/>
      </c>
      <c r="AM219" s="266" t="str">
        <f t="shared" si="52"/>
        <v/>
      </c>
      <c r="AN219" s="266" t="str">
        <f t="shared" si="52"/>
        <v/>
      </c>
      <c r="AO219" s="266" t="str">
        <f t="shared" si="52"/>
        <v/>
      </c>
      <c r="AP219" s="266" t="str">
        <f t="shared" si="52"/>
        <v/>
      </c>
      <c r="AQ219" s="266" t="str">
        <f t="shared" si="52"/>
        <v/>
      </c>
      <c r="AR219" s="266" t="str">
        <f t="shared" si="52"/>
        <v/>
      </c>
      <c r="AS219" s="266" t="str">
        <f t="shared" si="52"/>
        <v/>
      </c>
      <c r="AT219" s="266" t="str">
        <f t="shared" si="52"/>
        <v/>
      </c>
      <c r="AU219" s="266" t="str">
        <f t="shared" si="52"/>
        <v/>
      </c>
      <c r="AV219" s="266" t="str">
        <f t="shared" si="52"/>
        <v/>
      </c>
      <c r="AW219" s="266" t="str">
        <f t="shared" si="52"/>
        <v/>
      </c>
      <c r="AX219" s="266" t="str">
        <f t="shared" si="52"/>
        <v/>
      </c>
      <c r="AY219" s="266" t="str">
        <f t="shared" si="52"/>
        <v/>
      </c>
      <c r="AZ219" s="266" t="str">
        <f t="shared" si="52"/>
        <v/>
      </c>
      <c r="BA219" s="266" t="str">
        <f t="shared" si="52"/>
        <v/>
      </c>
      <c r="BB219" s="266" t="str">
        <f t="shared" si="52"/>
        <v/>
      </c>
      <c r="BC219" s="266" t="str">
        <f t="shared" si="52"/>
        <v/>
      </c>
      <c r="BD219" s="266" t="str">
        <f t="shared" si="52"/>
        <v/>
      </c>
      <c r="BE219" s="266" t="str">
        <f t="shared" si="52"/>
        <v/>
      </c>
    </row>
  </sheetData>
  <protectedRanges>
    <protectedRange sqref="E113:J118 E120:J120 E122:J127 E129:J129 E131:J135 E137:J137 E139:J144 E146:J146 E148:J159 E161:J161 E163:J170 E172:J172 E174:J182 E184:J184 E186:J194 E196:J196 E198:J217" name="区域3"/>
    <protectedRange sqref="E12:J22 E24:J24 E26:J33 E35:J35 E37:J51 E53:J53 E55:J63 E65:J65 E67:J74 E76:J76 E78:J82 E84:J84 E86:J96 E98:J98 E100:J109 E111:J111" name="区域2"/>
    <protectedRange sqref="E10:J10 L10:BA10 BC10:BE10" name="区域1"/>
    <protectedRange sqref="L111:BA111 L100:BA109 L98:BA98 L86:BA96 L84:BA84 L78:BA82 L76:BA76 L67:BA74 L65:BA65 L55:BA63 L53:BA53 L37:BA51 L35:BA35 L26:BA33 L24:BA24 L12:BA22 BC100:BE109 BC98:BE98 BC86:BE96 BC84:BE84 BC78:BE82 BC76:BE76 BC67:BE74 BC65:BE65 BC55:BE63 BC53:BE53 BC37:BE51 BC35:BE35 BC26:BE33 BC24:BE24 BC12:BE22 BC111:BE111" name="区域4"/>
    <protectedRange sqref="L198:BA217 L196:BA196 L186:BA194 L184:BA184 L174:BA182 L172:BA172 L163:BA170 L161:BA161 L148:BA159 L146:BA146 L139:BA144 L137:BA137 L131:BA135 L129:BA129 L122:BA127 L120:BA120 L113:BA118 BC196:BE196 BC186:BE194 BC184:BE184 BC174:BE182 BC172:BE172 BC163:BE170 BC161:BE161 BC148:BE159 BC146:BE146 BC139:BE144 BC137:BE137 BC131:BE135 BC129:BE129 BC122:BE127 BC120:BE120 BC113:BE118 BC198:BE217" name="区域5"/>
    <protectedRange sqref="E7:J7 L7:AF7 AH7:AJ7" name="区域1_3"/>
  </protectedRanges>
  <mergeCells count="11">
    <mergeCell ref="A2:AB2"/>
    <mergeCell ref="AC2:BE2"/>
    <mergeCell ref="D4:J4"/>
    <mergeCell ref="K4:AY4"/>
    <mergeCell ref="BB4:BD4"/>
    <mergeCell ref="A4:A5"/>
    <mergeCell ref="B4:B5"/>
    <mergeCell ref="C4:C5"/>
    <mergeCell ref="AZ4:AZ5"/>
    <mergeCell ref="BA4:BA5"/>
    <mergeCell ref="BE4:BE5"/>
  </mergeCells>
  <printOptions horizontalCentered="1"/>
  <pageMargins left="0.708661417322835" right="0.708661417322835" top="0.748031496062992" bottom="0.748031496062992" header="0.31496062992126" footer="0.31496062992126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全县一般公共预算收入（草案）</vt:lpstr>
      <vt:lpstr>县本级一般公共预算收入（草案）</vt:lpstr>
      <vt:lpstr>全县一般公共预算支出（草案）</vt:lpstr>
      <vt:lpstr>县本级一般公共预算支出（草案）</vt:lpstr>
      <vt:lpstr>7一般公共预算“三公”经费支出情况表</vt:lpstr>
      <vt:lpstr>一般公共预算平衡表</vt:lpstr>
      <vt:lpstr>一般公共预算资金来源表</vt:lpstr>
      <vt:lpstr>一般公共预算经济分类表</vt:lpstr>
      <vt:lpstr>一般公共预算税收返还转移支付表</vt:lpstr>
      <vt:lpstr>一般转移支付明细表</vt:lpstr>
      <vt:lpstr>专项转移支付明细表</vt:lpstr>
      <vt:lpstr>2018年政府债务限额表</vt:lpstr>
      <vt:lpstr>2019年3月底债务余额表</vt:lpstr>
      <vt:lpstr>2019年一般公共预算本级基本支出表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</cp:lastModifiedBy>
  <dcterms:created xsi:type="dcterms:W3CDTF">2006-09-13T11:21:00Z</dcterms:created>
  <dcterms:modified xsi:type="dcterms:W3CDTF">2019-11-18T00:46:34Z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