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090" activeTab="3"/>
  </bookViews>
  <sheets>
    <sheet name="全县政府性基金收入（草案）" sheetId="4" r:id="rId1"/>
    <sheet name="全县政府性基金支出（草案）" sheetId="5" r:id="rId2"/>
    <sheet name="政府性基金支出明细表" sheetId="9" r:id="rId3"/>
    <sheet name="本级政府性基金支出表" sheetId="12" r:id="rId4"/>
    <sheet name="政府性基金转移支付明细表" sheetId="6" r:id="rId5"/>
    <sheet name="政府性基金收支平衡表" sheetId="7" r:id="rId6"/>
    <sheet name="政府性基金资金来源表" sheetId="8" r:id="rId7"/>
    <sheet name="2018年政府专项债务限额表" sheetId="10" r:id="rId8"/>
    <sheet name="2019年3月底专项债务余额表" sheetId="11" r:id="rId9"/>
  </sheets>
  <externalReferences>
    <externalReference r:id="rId10"/>
    <externalReference r:id="rId11"/>
    <externalReference r:id="rId12"/>
    <externalReference r:id="rId13"/>
    <externalReference r:id="rId14"/>
    <externalReference r:id="rId15"/>
  </externalReferences>
  <definedNames>
    <definedName name="\d" localSheetId="7">#REF!</definedName>
    <definedName name="\d" localSheetId="8">#REF!</definedName>
    <definedName name="\d">#REF!</definedName>
    <definedName name="\P" localSheetId="7">#REF!</definedName>
    <definedName name="\P" localSheetId="8">#REF!</definedName>
    <definedName name="\P">#REF!</definedName>
    <definedName name="\x" localSheetId="7">#REF!</definedName>
    <definedName name="\x" localSheetId="8">#REF!</definedName>
    <definedName name="\x">#REF!</definedName>
    <definedName name="\z">#N/A</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Sort" localSheetId="7" hidden="1">#REF!</definedName>
    <definedName name="_Sort" localSheetId="8" hidden="1">#REF!</definedName>
    <definedName name="_Sort" hidden="1">#REF!</definedName>
    <definedName name="A">#N/A</definedName>
    <definedName name="B">#N/A</definedName>
    <definedName name="Database" localSheetId="7">#REF!</definedName>
    <definedName name="Database" localSheetId="8">#REF!</definedName>
    <definedName name="Database">#REF!</definedName>
    <definedName name="database2" localSheetId="7">#REF!</definedName>
    <definedName name="database2" localSheetId="8">#REF!</definedName>
    <definedName name="database2">#REF!</definedName>
    <definedName name="database3" localSheetId="7">#REF!</definedName>
    <definedName name="database3" localSheetId="8">#REF!</definedName>
    <definedName name="database3">#REF!</definedName>
    <definedName name="ff" localSheetId="7">#REF!</definedName>
    <definedName name="ff" localSheetId="8">#REF!</definedName>
    <definedName name="ff">#REF!</definedName>
    <definedName name="fff" localSheetId="7">#REF!</definedName>
    <definedName name="fff" localSheetId="8">#REF!</definedName>
    <definedName name="fff">#REF!</definedName>
    <definedName name="ffff" localSheetId="7">#REF!</definedName>
    <definedName name="ffff" localSheetId="8">#REF!</definedName>
    <definedName name="ffff">#REF!</definedName>
    <definedName name="fggh">#N/A</definedName>
    <definedName name="gg" localSheetId="7">#REF!</definedName>
    <definedName name="gg" localSheetId="8">#REF!</definedName>
    <definedName name="gg">#REF!</definedName>
    <definedName name="gxxe2003">'[1]P1012001'!$A$6:$E$117</definedName>
    <definedName name="gxxe20032">'[1]P1012001'!$A$6:$E$117</definedName>
    <definedName name="hhh" localSheetId="7">'[2]Mp-team 1'!#REF!</definedName>
    <definedName name="hhh" localSheetId="8">'[2]Mp-team 1'!#REF!</definedName>
    <definedName name="hhh">'[2]Mp-team 1'!#REF!</definedName>
    <definedName name="hhhh" localSheetId="7">#REF!</definedName>
    <definedName name="hhhh" localSheetId="8">#REF!</definedName>
    <definedName name="hhhh">#REF!</definedName>
    <definedName name="kkkk" localSheetId="7">#REF!</definedName>
    <definedName name="kkkk" localSheetId="8">#REF!</definedName>
    <definedName name="kkkk">#REF!</definedName>
    <definedName name="print_2008090909">#N/A</definedName>
    <definedName name="_xlnm.Print_Area">#N/A</definedName>
    <definedName name="_xlnm.Print_Titles" localSheetId="1">'全县政府性基金支出（草案）'!$4:$4</definedName>
    <definedName name="_xlnm.Print_Titles" localSheetId="5">政府性基金收支平衡表!$1:$5</definedName>
    <definedName name="_xlnm.Print_Titles" localSheetId="2">政府性基金支出明细表!$1:$5</definedName>
    <definedName name="_xlnm.Print_Titles" localSheetId="6">政府性基金资金来源表!$1:$5</definedName>
    <definedName name="_xlnm.Print_Titles">#N/A</definedName>
    <definedName name="安徽" localSheetId="7">#REF!</definedName>
    <definedName name="安徽" localSheetId="8">#REF!</definedName>
    <definedName name="安徽">#REF!</definedName>
    <definedName name="北京" localSheetId="7">#REF!</definedName>
    <definedName name="北京" localSheetId="8">#REF!</definedName>
    <definedName name="北京">#REF!</definedName>
    <definedName name="大连" localSheetId="7">#REF!</definedName>
    <definedName name="大连" localSheetId="8">#REF!</definedName>
    <definedName name="大连">#REF!</definedName>
    <definedName name="卩75" localSheetId="7">#REF!</definedName>
    <definedName name="卩75" localSheetId="8">#REF!</definedName>
    <definedName name="卩75">#REF!</definedName>
    <definedName name="单独" localSheetId="7">#REF!</definedName>
    <definedName name="单独" localSheetId="8">#REF!</definedName>
    <definedName name="单独">#REF!</definedName>
    <definedName name="第三批">#N/A</definedName>
    <definedName name="福建" localSheetId="7">#REF!</definedName>
    <definedName name="福建" localSheetId="8">#REF!</definedName>
    <definedName name="福建">#REF!</definedName>
    <definedName name="福建地区" localSheetId="7">#REF!</definedName>
    <definedName name="福建地区" localSheetId="8">#REF!</definedName>
    <definedName name="福建地区">#REF!</definedName>
    <definedName name="改革" localSheetId="7">#REF!</definedName>
    <definedName name="改革" localSheetId="8">#REF!</definedName>
    <definedName name="改革">#REF!</definedName>
    <definedName name="广东" localSheetId="7">#REF!</definedName>
    <definedName name="广东" localSheetId="8">#REF!</definedName>
    <definedName name="广东">#REF!</definedName>
    <definedName name="广东地区" localSheetId="7">#REF!</definedName>
    <definedName name="广东地区" localSheetId="8">#REF!</definedName>
    <definedName name="广东地区">#REF!</definedName>
    <definedName name="广西" localSheetId="7">#REF!</definedName>
    <definedName name="广西" localSheetId="8">#REF!</definedName>
    <definedName name="广西">#REF!</definedName>
    <definedName name="贵州" localSheetId="7">#REF!</definedName>
    <definedName name="贵州" localSheetId="8">#REF!</definedName>
    <definedName name="贵州">#REF!</definedName>
    <definedName name="海南" localSheetId="7">#REF!</definedName>
    <definedName name="海南" localSheetId="8">#REF!</definedName>
    <definedName name="海南">#REF!</definedName>
    <definedName name="河北" localSheetId="7">#REF!</definedName>
    <definedName name="河北" localSheetId="8">#REF!</definedName>
    <definedName name="河北">#REF!</definedName>
    <definedName name="河南" localSheetId="7">#REF!</definedName>
    <definedName name="河南" localSheetId="8">#REF!</definedName>
    <definedName name="河南">#REF!</definedName>
    <definedName name="黑龙江" localSheetId="7">#REF!</definedName>
    <definedName name="黑龙江" localSheetId="8">#REF!</definedName>
    <definedName name="黑龙江">#REF!</definedName>
    <definedName name="湖北" localSheetId="7">#REF!</definedName>
    <definedName name="湖北" localSheetId="8">#REF!</definedName>
    <definedName name="湖北">#REF!</definedName>
    <definedName name="湖南" localSheetId="7">#REF!</definedName>
    <definedName name="湖南" localSheetId="8">#REF!</definedName>
    <definedName name="湖南">#REF!</definedName>
    <definedName name="汇率" localSheetId="7">#REF!</definedName>
    <definedName name="汇率" localSheetId="8">#REF!</definedName>
    <definedName name="汇率">#REF!</definedName>
    <definedName name="吉林" localSheetId="7">#REF!</definedName>
    <definedName name="吉林" localSheetId="8">#REF!</definedName>
    <definedName name="吉林">#REF!</definedName>
    <definedName name="江苏" localSheetId="7">#REF!</definedName>
    <definedName name="江苏" localSheetId="8">#REF!</definedName>
    <definedName name="江苏">#REF!</definedName>
    <definedName name="江西" localSheetId="7">#REF!</definedName>
    <definedName name="江西" localSheetId="8">#REF!</definedName>
    <definedName name="江西">#REF!</definedName>
    <definedName name="了">#N/A</definedName>
    <definedName name="辽宁" localSheetId="7">#REF!</definedName>
    <definedName name="辽宁" localSheetId="8">#REF!</definedName>
    <definedName name="辽宁">#REF!</definedName>
    <definedName name="辽宁地区" localSheetId="7">#REF!</definedName>
    <definedName name="辽宁地区" localSheetId="8">#REF!</definedName>
    <definedName name="辽宁地区">#REF!</definedName>
    <definedName name="漯河" localSheetId="7">#REF!</definedName>
    <definedName name="漯河" localSheetId="8">#REF!</definedName>
    <definedName name="漯河">#REF!</definedName>
    <definedName name="内蒙" localSheetId="7">#REF!</definedName>
    <definedName name="内蒙" localSheetId="8">#REF!</definedName>
    <definedName name="内蒙">#REF!</definedName>
    <definedName name="年收入">#N/A</definedName>
    <definedName name="宁波" localSheetId="7">#REF!</definedName>
    <definedName name="宁波" localSheetId="8">#REF!</definedName>
    <definedName name="宁波">#REF!</definedName>
    <definedName name="宁夏" localSheetId="7">#REF!</definedName>
    <definedName name="宁夏" localSheetId="8">#REF!</definedName>
    <definedName name="宁夏">#REF!</definedName>
    <definedName name="青岛" localSheetId="7">#REF!</definedName>
    <definedName name="青岛" localSheetId="8">#REF!</definedName>
    <definedName name="青岛">#REF!</definedName>
    <definedName name="青海" localSheetId="7">#REF!</definedName>
    <definedName name="青海" localSheetId="8">#REF!</definedName>
    <definedName name="青海">#REF!</definedName>
    <definedName name="全额差额比例">'[3]C01-1'!#REF!</definedName>
    <definedName name="全国收入累计">#N/A</definedName>
    <definedName name="厦门" localSheetId="7">#REF!</definedName>
    <definedName name="厦门" localSheetId="8">#REF!</definedName>
    <definedName name="厦门">#REF!</definedName>
    <definedName name="山东" localSheetId="7">#REF!</definedName>
    <definedName name="山东" localSheetId="8">#REF!</definedName>
    <definedName name="山东">#REF!</definedName>
    <definedName name="山东地区" localSheetId="7">#REF!</definedName>
    <definedName name="山东地区" localSheetId="8">#REF!</definedName>
    <definedName name="山东地区">#REF!</definedName>
    <definedName name="山西" localSheetId="7">#REF!</definedName>
    <definedName name="山西" localSheetId="8">#REF!</definedName>
    <definedName name="山西">#REF!</definedName>
    <definedName name="陕西" localSheetId="7">#REF!</definedName>
    <definedName name="陕西" localSheetId="8">#REF!</definedName>
    <definedName name="陕西">#REF!</definedName>
    <definedName name="上海" localSheetId="7">#REF!</definedName>
    <definedName name="上海" localSheetId="8">#REF!</definedName>
    <definedName name="上海">#REF!</definedName>
    <definedName name="深圳" localSheetId="7">#REF!</definedName>
    <definedName name="深圳" localSheetId="8">#REF!</definedName>
    <definedName name="深圳">#REF!</definedName>
    <definedName name="生产列1" localSheetId="7">#REF!</definedName>
    <definedName name="生产列1" localSheetId="8">#REF!</definedName>
    <definedName name="生产列1">#REF!</definedName>
    <definedName name="生产列11" localSheetId="7">#REF!</definedName>
    <definedName name="生产列11" localSheetId="8">#REF!</definedName>
    <definedName name="生产列11">#REF!</definedName>
    <definedName name="生产列15" localSheetId="7">#REF!</definedName>
    <definedName name="生产列15" localSheetId="8">#REF!</definedName>
    <definedName name="生产列15">#REF!</definedName>
    <definedName name="生产列16" localSheetId="7">#REF!</definedName>
    <definedName name="生产列16" localSheetId="8">#REF!</definedName>
    <definedName name="生产列16">#REF!</definedName>
    <definedName name="生产列17" localSheetId="7">#REF!</definedName>
    <definedName name="生产列17" localSheetId="8">#REF!</definedName>
    <definedName name="生产列17">#REF!</definedName>
    <definedName name="生产列19" localSheetId="7">#REF!</definedName>
    <definedName name="生产列19" localSheetId="8">#REF!</definedName>
    <definedName name="生产列19">#REF!</definedName>
    <definedName name="生产列2" localSheetId="7">#REF!</definedName>
    <definedName name="生产列2" localSheetId="8">#REF!</definedName>
    <definedName name="生产列2">#REF!</definedName>
    <definedName name="生产列20" localSheetId="7">#REF!</definedName>
    <definedName name="生产列20" localSheetId="8">#REF!</definedName>
    <definedName name="生产列20">#REF!</definedName>
    <definedName name="生产列3" localSheetId="7">#REF!</definedName>
    <definedName name="生产列3" localSheetId="8">#REF!</definedName>
    <definedName name="生产列3">#REF!</definedName>
    <definedName name="生产列4" localSheetId="7">#REF!</definedName>
    <definedName name="生产列4" localSheetId="8">#REF!</definedName>
    <definedName name="生产列4">#REF!</definedName>
    <definedName name="生产列5" localSheetId="7">#REF!</definedName>
    <definedName name="生产列5" localSheetId="8">#REF!</definedName>
    <definedName name="生产列5">#REF!</definedName>
    <definedName name="生产列6" localSheetId="7">#REF!</definedName>
    <definedName name="生产列6" localSheetId="8">#REF!</definedName>
    <definedName name="生产列6">#REF!</definedName>
    <definedName name="生产列7" localSheetId="7">#REF!</definedName>
    <definedName name="生产列7" localSheetId="8">#REF!</definedName>
    <definedName name="生产列7">#REF!</definedName>
    <definedName name="生产列8" localSheetId="7">#REF!</definedName>
    <definedName name="生产列8" localSheetId="8">#REF!</definedName>
    <definedName name="生产列8">#REF!</definedName>
    <definedName name="生产列9" localSheetId="7">#REF!</definedName>
    <definedName name="生产列9" localSheetId="8">#REF!</definedName>
    <definedName name="生产列9">#REF!</definedName>
    <definedName name="生产期" localSheetId="7">#REF!</definedName>
    <definedName name="生产期" localSheetId="8">#REF!</definedName>
    <definedName name="生产期">#REF!</definedName>
    <definedName name="生产期1" localSheetId="7">#REF!</definedName>
    <definedName name="生产期1" localSheetId="8">#REF!</definedName>
    <definedName name="生产期1">#REF!</definedName>
    <definedName name="生产期11" localSheetId="7">#REF!</definedName>
    <definedName name="生产期11" localSheetId="8">#REF!</definedName>
    <definedName name="生产期11">#REF!</definedName>
    <definedName name="生产期123" localSheetId="7">#REF!</definedName>
    <definedName name="生产期123" localSheetId="8">#REF!</definedName>
    <definedName name="生产期123">#REF!</definedName>
    <definedName name="生产期15" localSheetId="7">#REF!</definedName>
    <definedName name="生产期15" localSheetId="8">#REF!</definedName>
    <definedName name="生产期15">#REF!</definedName>
    <definedName name="生产期16" localSheetId="7">#REF!</definedName>
    <definedName name="生产期16" localSheetId="8">#REF!</definedName>
    <definedName name="生产期16">#REF!</definedName>
    <definedName name="生产期17" localSheetId="7">#REF!</definedName>
    <definedName name="生产期17" localSheetId="8">#REF!</definedName>
    <definedName name="生产期17">#REF!</definedName>
    <definedName name="生产期19" localSheetId="7">#REF!</definedName>
    <definedName name="生产期19" localSheetId="8">#REF!</definedName>
    <definedName name="生产期19">#REF!</definedName>
    <definedName name="生产期2" localSheetId="7">#REF!</definedName>
    <definedName name="生产期2" localSheetId="8">#REF!</definedName>
    <definedName name="生产期2">#REF!</definedName>
    <definedName name="生产期20" localSheetId="7">#REF!</definedName>
    <definedName name="生产期20" localSheetId="8">#REF!</definedName>
    <definedName name="生产期20">#REF!</definedName>
    <definedName name="生产期3" localSheetId="7">#REF!</definedName>
    <definedName name="生产期3" localSheetId="8">#REF!</definedName>
    <definedName name="生产期3">#REF!</definedName>
    <definedName name="生产期4" localSheetId="7">#REF!</definedName>
    <definedName name="生产期4" localSheetId="8">#REF!</definedName>
    <definedName name="生产期4">#REF!</definedName>
    <definedName name="生产期5" localSheetId="7">#REF!</definedName>
    <definedName name="生产期5" localSheetId="8">#REF!</definedName>
    <definedName name="生产期5">#REF!</definedName>
    <definedName name="生产期6" localSheetId="7">#REF!</definedName>
    <definedName name="生产期6" localSheetId="8">#REF!</definedName>
    <definedName name="生产期6">#REF!</definedName>
    <definedName name="生产期7" localSheetId="7">#REF!</definedName>
    <definedName name="生产期7" localSheetId="8">#REF!</definedName>
    <definedName name="生产期7">#REF!</definedName>
    <definedName name="生产期8" localSheetId="7">#REF!</definedName>
    <definedName name="生产期8" localSheetId="8">#REF!</definedName>
    <definedName name="生产期8">#REF!</definedName>
    <definedName name="生产期9" localSheetId="7">#REF!</definedName>
    <definedName name="生产期9" localSheetId="8">#REF!</definedName>
    <definedName name="生产期9">#REF!</definedName>
    <definedName name="省辖市">#N/A</definedName>
    <definedName name="收入预计" localSheetId="7">#REF!</definedName>
    <definedName name="收入预计" localSheetId="8">#REF!</definedName>
    <definedName name="收入预计">#REF!</definedName>
    <definedName name="四川" localSheetId="7">#REF!</definedName>
    <definedName name="四川" localSheetId="8">#REF!</definedName>
    <definedName name="四川">#REF!</definedName>
    <definedName name="天津" localSheetId="7">#REF!</definedName>
    <definedName name="天津" localSheetId="8">#REF!</definedName>
    <definedName name="天津">#REF!</definedName>
    <definedName name="位次d">[4]四月份月报!#REF!</definedName>
    <definedName name="西藏" localSheetId="7">#REF!</definedName>
    <definedName name="西藏" localSheetId="8">#REF!</definedName>
    <definedName name="西藏">#REF!</definedName>
    <definedName name="县级支出">#N/A</definedName>
    <definedName name="新疆" localSheetId="7">#REF!</definedName>
    <definedName name="新疆" localSheetId="8">#REF!</definedName>
    <definedName name="新疆">#REF!</definedName>
    <definedName name="性别">[5]基础编码!$H$2:$H$3</definedName>
    <definedName name="学历">[5]基础编码!$S$2:$S$9</definedName>
    <definedName name="预算">#N/A</definedName>
    <definedName name="云南" localSheetId="7">#REF!</definedName>
    <definedName name="云南" localSheetId="8">#REF!</definedName>
    <definedName name="云南">#REF!</definedName>
    <definedName name="浙江" localSheetId="7">#REF!</definedName>
    <definedName name="浙江" localSheetId="8">#REF!</definedName>
    <definedName name="浙江">#REF!</definedName>
    <definedName name="浙江地区" localSheetId="7">#REF!</definedName>
    <definedName name="浙江地区" localSheetId="8">#REF!</definedName>
    <definedName name="浙江地区">#REF!</definedName>
    <definedName name="支出">#N/A</definedName>
    <definedName name="支出目标二三">#N/A</definedName>
    <definedName name="重庆" localSheetId="7">#REF!</definedName>
    <definedName name="重庆" localSheetId="8">#REF!</definedName>
    <definedName name="重庆">#REF!</definedName>
    <definedName name="_xlnm.Print_Titles" localSheetId="3">本级政府性基金支出表!$4:$4</definedName>
  </definedNames>
  <calcPr calcId="144525"/>
</workbook>
</file>

<file path=xl/sharedStrings.xml><?xml version="1.0" encoding="utf-8"?>
<sst xmlns="http://schemas.openxmlformats.org/spreadsheetml/2006/main" count="618" uniqueCount="390">
  <si>
    <t>附表九</t>
  </si>
  <si>
    <t>西平县2019年政府性基金预算收入（草案）表</t>
  </si>
  <si>
    <t>编制单位：西平县财政局</t>
  </si>
  <si>
    <t>单位：万元</t>
  </si>
  <si>
    <r>
      <rPr>
        <b/>
        <sz val="12"/>
        <rFont val="宋体"/>
        <charset val="134"/>
      </rPr>
      <t>项</t>
    </r>
    <r>
      <rPr>
        <b/>
        <sz val="12"/>
        <rFont val="宋体"/>
        <charset val="134"/>
      </rPr>
      <t>目</t>
    </r>
  </si>
  <si>
    <t>2018年完成数</t>
  </si>
  <si>
    <t>2019年预算数</t>
  </si>
  <si>
    <t>2019年较2018年增（+）减（-）%</t>
  </si>
  <si>
    <t>备注</t>
  </si>
  <si>
    <t>一、农网还贷资金收入</t>
  </si>
  <si>
    <t>二、海南省高等级公路车辆通行附加费收入</t>
  </si>
  <si>
    <t>三、港口建设费收入</t>
  </si>
  <si>
    <t>四、新型墙体材料专项基金收入</t>
  </si>
  <si>
    <t>五、国家电影事业发展专项资金收入</t>
  </si>
  <si>
    <t>六、城市公用事业附加收入</t>
  </si>
  <si>
    <t>七、国有土地收益基金收入</t>
  </si>
  <si>
    <t>八、农业土地开发资金收入</t>
  </si>
  <si>
    <t>九、国有土地使用权出让收入</t>
  </si>
  <si>
    <t>十、大中型水库库区基金收入</t>
  </si>
  <si>
    <t>十一、彩票公益金收入</t>
  </si>
  <si>
    <t>十二、城市基础设施配套费收入</t>
  </si>
  <si>
    <t>十三、小型水库移民扶助基金收入</t>
  </si>
  <si>
    <t>十四、国家重大水利工程建设基金收入</t>
  </si>
  <si>
    <t>十五、车辆通行费</t>
  </si>
  <si>
    <t>十六、污水处理费收入</t>
  </si>
  <si>
    <t>十七、彩票发行机构和彩票销售机构的业务费用</t>
  </si>
  <si>
    <t>十八、其他政府性基金收入</t>
  </si>
  <si>
    <t>十九、彩票发行机构和彩票销售机构的业务费用</t>
  </si>
  <si>
    <t>二十、其他政府性基金收入</t>
  </si>
  <si>
    <t>收入合计</t>
  </si>
  <si>
    <t>附表十</t>
  </si>
  <si>
    <t>西平县2019年政府性基金预算支出（草案）表</t>
  </si>
  <si>
    <t xml:space="preserve">   单位：万元</t>
  </si>
  <si>
    <t>项目</t>
  </si>
  <si>
    <r>
      <rPr>
        <b/>
        <sz val="12"/>
        <rFont val="宋体"/>
        <charset val="134"/>
      </rPr>
      <t>2018年</t>
    </r>
    <r>
      <rPr>
        <b/>
        <sz val="12"/>
        <rFont val="宋体"/>
        <charset val="134"/>
      </rPr>
      <t>预算数</t>
    </r>
  </si>
  <si>
    <r>
      <rPr>
        <b/>
        <sz val="12"/>
        <rFont val="宋体"/>
        <charset val="134"/>
      </rPr>
      <t>2</t>
    </r>
    <r>
      <rPr>
        <b/>
        <sz val="12"/>
        <rFont val="宋体"/>
        <charset val="134"/>
      </rPr>
      <t>019年</t>
    </r>
    <r>
      <rPr>
        <b/>
        <sz val="12"/>
        <rFont val="宋体"/>
        <charset val="134"/>
      </rPr>
      <t>预算数</t>
    </r>
  </si>
  <si>
    <t>一、文化旅游体育与传媒支出</t>
  </si>
  <si>
    <t xml:space="preserve">   旅游发展基金支出</t>
  </si>
  <si>
    <t xml:space="preserve">   国家电影事业发展专项资金对应专项债务收入安排的支出</t>
  </si>
  <si>
    <t>二、社会保障和就业支出</t>
  </si>
  <si>
    <t xml:space="preserve">    大中型水库移民后期扶持基金支出</t>
  </si>
  <si>
    <t xml:space="preserve">    小型水库移民扶助基金对应专项债务收入安排的支出</t>
  </si>
  <si>
    <t>四、城乡社区支出</t>
  </si>
  <si>
    <t xml:space="preserve">    国有土地使用权出让收入及对应专项债务收入安排的支出</t>
  </si>
  <si>
    <t xml:space="preserve">    国有土地收益基金及对应专项债务收入安排的支出</t>
  </si>
  <si>
    <t xml:space="preserve">    农业土地开发资金安排的支出</t>
  </si>
  <si>
    <t xml:space="preserve">    城市基础设施配套费安排的支出</t>
  </si>
  <si>
    <t xml:space="preserve">    污水处理费收入安排的支出</t>
  </si>
  <si>
    <t xml:space="preserve">    棚户区改造专项债券收入安排的支出</t>
  </si>
  <si>
    <t>七、资源勘探信息等支出</t>
  </si>
  <si>
    <t xml:space="preserve">    农网还贷资金支出</t>
  </si>
  <si>
    <t>九、其他支出</t>
  </si>
  <si>
    <t xml:space="preserve">    彩票公益金安排的支出</t>
  </si>
  <si>
    <t>十、债务付息支出</t>
  </si>
  <si>
    <t>十一、债务发行费用支出</t>
  </si>
  <si>
    <t>支出合计</t>
  </si>
  <si>
    <t>表九</t>
  </si>
  <si>
    <t>2019年政府性基金预算收支明细表</t>
  </si>
  <si>
    <r>
      <rPr>
        <b/>
        <sz val="14"/>
        <rFont val="宋体"/>
        <charset val="134"/>
      </rPr>
      <t>收</t>
    </r>
    <r>
      <rPr>
        <b/>
        <sz val="14"/>
        <rFont val="宋体"/>
        <charset val="134"/>
      </rPr>
      <t>入</t>
    </r>
  </si>
  <si>
    <r>
      <rPr>
        <b/>
        <sz val="14"/>
        <rFont val="宋体"/>
        <charset val="134"/>
      </rPr>
      <t>支</t>
    </r>
    <r>
      <rPr>
        <b/>
        <sz val="14"/>
        <rFont val="宋体"/>
        <charset val="134"/>
      </rPr>
      <t>出</t>
    </r>
  </si>
  <si>
    <r>
      <rPr>
        <b/>
        <sz val="11"/>
        <rFont val="宋体"/>
        <charset val="134"/>
      </rPr>
      <t>项</t>
    </r>
    <r>
      <rPr>
        <b/>
        <sz val="12"/>
        <rFont val="宋体"/>
        <charset val="134"/>
      </rPr>
      <t>目</t>
    </r>
  </si>
  <si>
    <t>预算数</t>
  </si>
  <si>
    <t>核对收入</t>
  </si>
  <si>
    <t>核对支出</t>
  </si>
  <si>
    <r>
      <rPr>
        <sz val="11"/>
        <rFont val="宋体"/>
        <charset val="134"/>
      </rPr>
      <t>一、文化</t>
    </r>
    <r>
      <rPr>
        <sz val="11"/>
        <color indexed="10"/>
        <rFont val="宋体"/>
        <charset val="134"/>
      </rPr>
      <t>旅游</t>
    </r>
    <r>
      <rPr>
        <sz val="11"/>
        <rFont val="宋体"/>
        <charset val="134"/>
      </rPr>
      <t>体育与传媒支出</t>
    </r>
  </si>
  <si>
    <r>
      <rPr>
        <sz val="11"/>
        <rFont val="宋体"/>
        <charset val="134"/>
      </rPr>
      <t xml:space="preserve">   </t>
    </r>
    <r>
      <rPr>
        <sz val="11"/>
        <color indexed="10"/>
        <rFont val="宋体"/>
        <charset val="134"/>
      </rPr>
      <t>国家电影事业发展专项资金安排的支出</t>
    </r>
  </si>
  <si>
    <t xml:space="preserve">      资助国产影片放映</t>
  </si>
  <si>
    <t>四、国家电影事业发展专项资金收入</t>
  </si>
  <si>
    <r>
      <rPr>
        <sz val="11"/>
        <rFont val="宋体"/>
        <charset val="134"/>
      </rPr>
      <t xml:space="preserve">   </t>
    </r>
    <r>
      <rPr>
        <sz val="11"/>
        <color indexed="10"/>
        <rFont val="宋体"/>
        <charset val="134"/>
      </rPr>
      <t xml:space="preserve">   资助影院建设</t>
    </r>
  </si>
  <si>
    <t>五、国有土地收益基金收入</t>
  </si>
  <si>
    <t xml:space="preserve">      资助少数民族语电影译制</t>
  </si>
  <si>
    <t>六、农业土地开发资金收入</t>
  </si>
  <si>
    <t xml:space="preserve">      其他国家电影事业发展专项资金支出</t>
  </si>
  <si>
    <t>七、国有土地使用权出让收入</t>
  </si>
  <si>
    <r>
      <rPr>
        <sz val="11"/>
        <rFont val="宋体"/>
        <charset val="134"/>
      </rPr>
      <t xml:space="preserve">  </t>
    </r>
    <r>
      <rPr>
        <sz val="11"/>
        <color indexed="10"/>
        <rFont val="宋体"/>
        <charset val="134"/>
      </rPr>
      <t xml:space="preserve"> 旅游发展基金支出</t>
    </r>
  </si>
  <si>
    <t xml:space="preserve">  土地出让价款收入</t>
  </si>
  <si>
    <t xml:space="preserve">      宣传促销</t>
  </si>
  <si>
    <t xml:space="preserve">  补缴的土地价款</t>
  </si>
  <si>
    <t xml:space="preserve">      行业规划</t>
  </si>
  <si>
    <t xml:space="preserve">  划拨土地收入</t>
  </si>
  <si>
    <t xml:space="preserve">      旅游事业补助</t>
  </si>
  <si>
    <r>
      <rPr>
        <sz val="11"/>
        <rFont val="宋体"/>
        <charset val="134"/>
      </rPr>
      <t xml:space="preserve"> </t>
    </r>
    <r>
      <rPr>
        <sz val="11"/>
        <rFont val="宋体"/>
        <charset val="134"/>
      </rPr>
      <t xml:space="preserve"> </t>
    </r>
    <r>
      <rPr>
        <sz val="11"/>
        <rFont val="宋体"/>
        <charset val="134"/>
      </rPr>
      <t>缴纳新增建设用地土地有偿使用费</t>
    </r>
  </si>
  <si>
    <t xml:space="preserve">  其他土地出让收入</t>
  </si>
  <si>
    <t xml:space="preserve">      资助城市影院</t>
  </si>
  <si>
    <t>八、大中型水库库区基金收入</t>
  </si>
  <si>
    <t xml:space="preserve">      其他国家电影事业发展专项资金对应专项债务收入支出</t>
  </si>
  <si>
    <t>九、彩票公益金收入</t>
  </si>
  <si>
    <t xml:space="preserve">  福利彩票公益金收入</t>
  </si>
  <si>
    <t xml:space="preserve">  体育彩票公益金收入</t>
  </si>
  <si>
    <t xml:space="preserve">      移民补助</t>
  </si>
  <si>
    <t>十、城市基础设施配套费收入</t>
  </si>
  <si>
    <t xml:space="preserve">      基础设施建设和经济发展</t>
  </si>
  <si>
    <t>十一、小型水库移民扶助基金收入</t>
  </si>
  <si>
    <t xml:space="preserve">      其他大中型水库移民后期扶持基金支出</t>
  </si>
  <si>
    <t>十二、国家重大水利工程建设基金收入</t>
  </si>
  <si>
    <t xml:space="preserve">    小型水库移民扶助基金安排的支出</t>
  </si>
  <si>
    <t xml:space="preserve">  南水北调工程建设资金</t>
  </si>
  <si>
    <t xml:space="preserve">  三峡工程后续工作资金</t>
  </si>
  <si>
    <t xml:space="preserve">  省级重大水利工程建设资金</t>
  </si>
  <si>
    <t xml:space="preserve">      其他小型水库移民扶助基金支出</t>
  </si>
  <si>
    <t>十三、车辆通行费</t>
  </si>
  <si>
    <t>十四、污水处理费收入</t>
  </si>
  <si>
    <t>十五、彩票发行机构和彩票销售机构的业务费用</t>
  </si>
  <si>
    <t xml:space="preserve">      其他小型水库移民扶助基金对应专项债务收入安排的支出</t>
  </si>
  <si>
    <t>十六、其他政府性基金收入</t>
  </si>
  <si>
    <t>三、节能环保支出</t>
  </si>
  <si>
    <t>十七、专项债券对应项目专项收入</t>
  </si>
  <si>
    <t xml:space="preserve">    可再生能源电价附加收入安排的支出</t>
  </si>
  <si>
    <t xml:space="preserve">    废弃电器电子产品处理基金支出</t>
  </si>
  <si>
    <r>
      <rPr>
        <sz val="11"/>
        <rFont val="宋体"/>
        <charset val="134"/>
      </rPr>
      <t xml:space="preserve">   </t>
    </r>
    <r>
      <rPr>
        <sz val="11"/>
        <rFont val="宋体"/>
        <charset val="134"/>
      </rPr>
      <t xml:space="preserve">  </t>
    </r>
    <r>
      <rPr>
        <sz val="11"/>
        <rFont val="宋体"/>
        <charset val="134"/>
      </rPr>
      <t xml:space="preserve"> 回收处理费用补贴</t>
    </r>
  </si>
  <si>
    <r>
      <rPr>
        <sz val="11"/>
        <rFont val="宋体"/>
        <charset val="134"/>
      </rPr>
      <t xml:space="preserve"> </t>
    </r>
    <r>
      <rPr>
        <sz val="11"/>
        <rFont val="宋体"/>
        <charset val="134"/>
      </rPr>
      <t xml:space="preserve"> </t>
    </r>
    <r>
      <rPr>
        <sz val="11"/>
        <rFont val="宋体"/>
        <charset val="134"/>
      </rPr>
      <t xml:space="preserve">    信息系统建设</t>
    </r>
  </si>
  <si>
    <r>
      <rPr>
        <sz val="11"/>
        <rFont val="宋体"/>
        <charset val="134"/>
      </rPr>
      <t xml:space="preserve">    </t>
    </r>
    <r>
      <rPr>
        <sz val="11"/>
        <rFont val="宋体"/>
        <charset val="134"/>
      </rPr>
      <t xml:space="preserve">  </t>
    </r>
    <r>
      <rPr>
        <sz val="11"/>
        <rFont val="宋体"/>
        <charset val="134"/>
      </rPr>
      <t>基金征管经费</t>
    </r>
  </si>
  <si>
    <r>
      <rPr>
        <sz val="11"/>
        <rFont val="宋体"/>
        <charset val="134"/>
      </rPr>
      <t xml:space="preserve">    </t>
    </r>
    <r>
      <rPr>
        <sz val="11"/>
        <rFont val="宋体"/>
        <charset val="134"/>
      </rPr>
      <t xml:space="preserve">  </t>
    </r>
    <r>
      <rPr>
        <sz val="11"/>
        <rFont val="宋体"/>
        <charset val="134"/>
      </rPr>
      <t>其他废弃电器电子产品处理基金支出</t>
    </r>
  </si>
  <si>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</si>
  <si>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</si>
  <si>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</si>
  <si>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</si>
  <si>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</si>
  <si>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</si>
  <si>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</si>
  <si>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</si>
  <si>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</si>
  <si>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r>
      <rPr>
        <sz val="11"/>
        <color indexed="8"/>
        <rFont val="宋体"/>
        <charset val="134"/>
      </rPr>
      <t xml:space="preserve">    </t>
    </r>
    <r>
      <rPr>
        <sz val="11"/>
        <color indexed="8"/>
        <rFont val="宋体"/>
        <charset val="134"/>
      </rPr>
      <t xml:space="preserve">  </t>
    </r>
    <r>
      <rPr>
        <sz val="11"/>
        <color indexed="8"/>
        <rFont val="宋体"/>
        <charset val="134"/>
      </rPr>
      <t>公共租赁住房支出</t>
    </r>
  </si>
  <si>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</si>
  <si>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</si>
  <si>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</si>
  <si>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</si>
  <si>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</si>
  <si>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</si>
  <si>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</si>
  <si>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</si>
  <si>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</si>
  <si>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</si>
  <si>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</si>
  <si>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</si>
  <si>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</si>
  <si>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r>
      <rPr>
        <sz val="11"/>
        <color theme="1"/>
        <rFont val="宋体"/>
        <charset val="134"/>
        <scheme val="minor"/>
      </rPr>
      <t xml:space="preserve">      </t>
    </r>
    <r>
      <rPr>
        <sz val="11"/>
        <color indexed="10"/>
        <rFont val="宋体"/>
        <charset val="134"/>
      </rPr>
      <t>其他棚户区改造专项债券收入安排的支出</t>
    </r>
  </si>
  <si>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</si>
  <si>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</si>
  <si>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</si>
  <si>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</si>
  <si>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</si>
  <si>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</si>
  <si>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</si>
  <si>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</si>
  <si>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</si>
  <si>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</si>
  <si>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</si>
  <si>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</si>
  <si>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</si>
  <si>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</si>
  <si>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</si>
  <si>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</si>
  <si>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</si>
  <si>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</si>
  <si>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</si>
  <si>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</si>
  <si>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</si>
  <si>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</si>
  <si>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</si>
  <si>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</si>
  <si>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</si>
  <si>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</si>
  <si>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</si>
  <si>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</si>
  <si>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</si>
  <si>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</si>
  <si>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</si>
  <si>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</si>
  <si>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</si>
  <si>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</si>
  <si>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</si>
  <si>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</si>
  <si>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</si>
  <si>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</si>
  <si>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</si>
  <si>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</si>
  <si>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</si>
  <si>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</si>
  <si>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</si>
  <si>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</si>
  <si>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</si>
  <si>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</si>
  <si>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</si>
  <si>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</si>
  <si>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</si>
  <si>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</si>
  <si>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</si>
  <si>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</si>
  <si>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</si>
  <si>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</si>
  <si>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</si>
  <si>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</si>
  <si>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</si>
  <si>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</si>
  <si>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</si>
  <si>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</si>
  <si>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</si>
  <si>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</si>
  <si>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</si>
  <si>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</si>
  <si>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</si>
  <si>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</si>
  <si>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</si>
  <si>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</si>
  <si>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地方农网还贷资金支出</t>
  </si>
  <si>
    <t xml:space="preserve">      其他农网还贷资金支出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</si>
  <si>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</si>
  <si>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</si>
  <si>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</si>
  <si>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</si>
  <si>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</si>
  <si>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</si>
  <si>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</si>
  <si>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</si>
  <si>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</si>
  <si>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</si>
  <si>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</si>
  <si>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</si>
  <si>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</si>
  <si>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</si>
  <si>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</si>
  <si>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</si>
  <si>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</si>
  <si>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</si>
  <si>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</si>
  <si>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</si>
  <si>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</si>
  <si>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</si>
  <si>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</si>
  <si>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</si>
  <si>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</si>
  <si>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</si>
  <si>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</si>
  <si>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</si>
  <si>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</si>
  <si>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</si>
  <si>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</si>
  <si>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</si>
  <si>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</si>
  <si>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</si>
  <si>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</si>
  <si>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</si>
  <si>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</si>
  <si>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</si>
  <si>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</si>
  <si>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</si>
  <si>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</si>
  <si>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</si>
  <si>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</si>
  <si>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</si>
  <si>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</si>
  <si>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</si>
  <si>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</si>
  <si>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</si>
  <si>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</si>
  <si>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</si>
  <si>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</si>
  <si>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</si>
  <si>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</si>
  <si>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</si>
  <si>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</si>
  <si>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</si>
  <si>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</si>
  <si>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</si>
  <si>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</si>
  <si>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</si>
  <si>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</si>
  <si>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</si>
  <si>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</si>
  <si>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</si>
  <si>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</si>
  <si>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</si>
  <si>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</si>
  <si>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</si>
  <si>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其中：地方政府专项债券还本支出</t>
  </si>
  <si>
    <t xml:space="preserve">        地方政府其他专项债务还本支出</t>
  </si>
  <si>
    <t xml:space="preserve">  地方政府专项债务收入</t>
  </si>
  <si>
    <t xml:space="preserve"> 地方政府专项债务转贷支出</t>
  </si>
  <si>
    <t xml:space="preserve">  地方政府专项债务转贷收入</t>
  </si>
  <si>
    <t>收入总计</t>
  </si>
  <si>
    <t>支出总计</t>
  </si>
  <si>
    <t>西平县2019年本级政府性基金预算支出表</t>
  </si>
  <si>
    <t>政府预算支出科目</t>
  </si>
  <si>
    <t>下达金额（单位万元）</t>
  </si>
  <si>
    <t>已拨</t>
  </si>
  <si>
    <t>余额</t>
  </si>
  <si>
    <t>项目名称</t>
  </si>
  <si>
    <t>文号</t>
  </si>
  <si>
    <t>政府性基金支出合计</t>
  </si>
  <si>
    <t>207文化体育与传媒支出</t>
  </si>
  <si>
    <t>20707国家电影事业发展专项资金及对应专项债务收入安排的支出</t>
  </si>
  <si>
    <t>20709旅游发展基金支出</t>
  </si>
  <si>
    <t>2070904地方旅游开发项目补助</t>
  </si>
  <si>
    <t>2019年旅游发展基金补助旅游厕所建设项目资金</t>
  </si>
  <si>
    <r>
      <rPr>
        <sz val="10"/>
        <rFont val="宋体"/>
        <charset val="134"/>
      </rPr>
      <t>驻财预[</t>
    </r>
    <r>
      <rPr>
        <sz val="10"/>
        <rFont val="宋体"/>
        <charset val="134"/>
      </rPr>
      <t>2018]414号</t>
    </r>
  </si>
  <si>
    <t>20710国家电影事业发展专项资金对应专项债务收入安排的支出</t>
  </si>
  <si>
    <t>208社会保障和就业支出</t>
  </si>
  <si>
    <t>20822大中型水库移民后期扶持基金支出</t>
  </si>
  <si>
    <t>2082201移民补助</t>
  </si>
  <si>
    <t>提前下达2019年大中型水库后期扶持基资金</t>
  </si>
  <si>
    <t>驻财预[2018]531号</t>
  </si>
  <si>
    <t>20823小型水库移民扶助基金对应专项债务收入安排的支出</t>
  </si>
  <si>
    <t>211节能环保支出</t>
  </si>
  <si>
    <t>21160可再生能源电价附加收入安排的支出</t>
  </si>
  <si>
    <t>21161废弃电器电子产品处理基金支出</t>
  </si>
  <si>
    <t>212城乡社区支出</t>
  </si>
  <si>
    <t>21208国有土地使用权出让收入支出</t>
  </si>
  <si>
    <t>21210国有土地收益基金支出</t>
  </si>
  <si>
    <t>21211农业土地开发资金支出</t>
  </si>
  <si>
    <t>21213城市基础设施配套费支出</t>
  </si>
  <si>
    <t>21214污水处理费支出</t>
  </si>
  <si>
    <t>21215土地储备专项债劵收入安排的支出</t>
  </si>
  <si>
    <t>21216棚户区改造专项债券收入安排的支出</t>
  </si>
  <si>
    <t>21217城市基础设施配套费对应专项债务收入安排的支出</t>
  </si>
  <si>
    <t>21218污水处理费对应专项债务收入安排的支出</t>
  </si>
  <si>
    <t>213农林水支出</t>
  </si>
  <si>
    <t>21360新菜地开发建设基金支出</t>
  </si>
  <si>
    <t>21366大中型水库基金支出</t>
  </si>
  <si>
    <t>21367三峡水库库区基金支出</t>
  </si>
  <si>
    <t>21369国家重大水利工程建设基金</t>
  </si>
  <si>
    <t>214交通运输支出</t>
  </si>
  <si>
    <t>21462车辆通行费支出</t>
  </si>
  <si>
    <t>215资源勘探信息等支出</t>
  </si>
  <si>
    <t>21562农网还贷资金支出</t>
  </si>
  <si>
    <t>217金融支出</t>
  </si>
  <si>
    <t>21704金融调控支出</t>
  </si>
  <si>
    <t>229其他支出</t>
  </si>
  <si>
    <t>22904其他政府性基金支出</t>
  </si>
  <si>
    <t>22908彩票发行销售机构业务费支出</t>
  </si>
  <si>
    <t>22960彩票公益金支出</t>
  </si>
  <si>
    <t>2296013城乡医疗救助彩票公益金</t>
  </si>
  <si>
    <t>提前下达2019年医疗救助资金</t>
  </si>
  <si>
    <t>驻财预[2018]559号</t>
  </si>
  <si>
    <t>2296006用于残疾人事业的彩票公益金</t>
  </si>
  <si>
    <t>提前下达2019年残疾人事业发展补助资金</t>
  </si>
  <si>
    <t>驻财预[2018]560号</t>
  </si>
  <si>
    <t>2296002用于社会福利的彩票公益金</t>
  </si>
  <si>
    <t>提前下达2019年彩票公益金支持购买服务养老资金</t>
  </si>
  <si>
    <t>驻财预[2018]564号</t>
  </si>
  <si>
    <t>提前下达2019年省级社会福利彩票公益金</t>
  </si>
  <si>
    <t>驻财预[2018]577号</t>
  </si>
  <si>
    <t>表八之一</t>
  </si>
  <si>
    <t xml:space="preserve"> </t>
  </si>
  <si>
    <t>2019年政府性基金预算收支表</t>
  </si>
  <si>
    <t>上年决算（执行)数</t>
  </si>
  <si>
    <t>预算数为决算（执行）数%</t>
  </si>
  <si>
    <r>
      <rPr>
        <sz val="11"/>
        <rFont val="宋体"/>
        <charset val="134"/>
      </rPr>
      <t xml:space="preserve">    </t>
    </r>
    <r>
      <rPr>
        <sz val="11"/>
        <color indexed="10"/>
        <rFont val="宋体"/>
        <charset val="134"/>
      </rPr>
      <t>农业土地开发资金安排的支出</t>
    </r>
  </si>
  <si>
    <r>
      <rPr>
        <sz val="11"/>
        <rFont val="宋体"/>
        <charset val="134"/>
      </rPr>
      <t xml:space="preserve">    </t>
    </r>
    <r>
      <rPr>
        <sz val="11"/>
        <color indexed="10"/>
        <rFont val="宋体"/>
        <charset val="134"/>
      </rPr>
      <t>污水处理费收入安排的支出</t>
    </r>
  </si>
  <si>
    <t xml:space="preserve">    其他政府性基金及对应专项债务收入安排的支出</t>
  </si>
  <si>
    <t>表十一</t>
  </si>
  <si>
    <t>2019年政府性基金预算支出资金来源情况表</t>
  </si>
  <si>
    <t>合计</t>
  </si>
  <si>
    <t>当年预算收入安排</t>
  </si>
  <si>
    <t>转移支付收入安排</t>
  </si>
  <si>
    <t>上年结余</t>
  </si>
  <si>
    <t>调入资金</t>
  </si>
  <si>
    <t>政府债务资金</t>
  </si>
  <si>
    <t>其他资金</t>
  </si>
  <si>
    <r>
      <rPr>
        <sz val="11"/>
        <rFont val="宋体"/>
        <charset val="134"/>
      </rPr>
      <t xml:space="preserve">    </t>
    </r>
    <r>
      <rPr>
        <sz val="11"/>
        <color indexed="10"/>
        <rFont val="宋体"/>
        <charset val="134"/>
      </rPr>
      <t>国家电影事业发展专项资金安排的支出</t>
    </r>
  </si>
  <si>
    <r>
      <rPr>
        <sz val="11"/>
        <rFont val="宋体"/>
        <charset val="134"/>
      </rPr>
      <t xml:space="preserve">   </t>
    </r>
    <r>
      <rPr>
        <sz val="11"/>
        <color indexed="10"/>
        <rFont val="宋体"/>
        <charset val="134"/>
      </rPr>
      <t xml:space="preserve"> 旅游发展基金支出</t>
    </r>
  </si>
  <si>
    <t xml:space="preserve">    国家电影事业发展专项资金对应专项债务收入安排的支出</t>
  </si>
  <si>
    <t>2018年度限额下达表</t>
  </si>
  <si>
    <t>地区编码</t>
  </si>
  <si>
    <t>地区名称</t>
  </si>
  <si>
    <t>下达日期</t>
  </si>
  <si>
    <t>下达类型</t>
  </si>
  <si>
    <t>债务总限额</t>
  </si>
  <si>
    <t>新增债务限额</t>
  </si>
  <si>
    <t>一般债务总限额</t>
  </si>
  <si>
    <t>专项债务总限额</t>
  </si>
  <si>
    <t>新增一般债务限额</t>
  </si>
  <si>
    <t>其中：新增外债限额</t>
  </si>
  <si>
    <t>新增专项债务限额</t>
  </si>
  <si>
    <t>411721</t>
  </si>
  <si>
    <t>西平县</t>
  </si>
  <si>
    <t>2018-06-01</t>
  </si>
  <si>
    <t>分解</t>
  </si>
  <si>
    <t>西平县小计</t>
  </si>
  <si>
    <t>分地区债务余额表</t>
  </si>
  <si>
    <t>截止日期：2019年03月</t>
  </si>
  <si>
    <t>地区</t>
  </si>
  <si>
    <t>政府债务合计余额</t>
  </si>
  <si>
    <t>一般债务</t>
  </si>
  <si>
    <t>专项债务</t>
  </si>
  <si>
    <t>一般债务余额</t>
  </si>
  <si>
    <t>占比%</t>
  </si>
  <si>
    <t>其中未使用的置换债券</t>
  </si>
  <si>
    <t>专项债务余额</t>
  </si>
  <si>
    <t xml:space="preserve">    西平县</t>
  </si>
</sst>
</file>

<file path=xl/styles.xml><?xml version="1.0" encoding="utf-8"?>
<styleSheet xmlns="http://schemas.openxmlformats.org/spreadsheetml/2006/main">
  <numFmts count="24">
    <numFmt numFmtId="176" formatCode="\$#,##0;\(\$#,##0\)"/>
    <numFmt numFmtId="177" formatCode="#."/>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8" formatCode="#0.00"/>
    <numFmt numFmtId="179" formatCode="\$#,##0.00;\(\$#,##0.00\)"/>
    <numFmt numFmtId="180" formatCode="_-&quot;$&quot;* #,##0_-;\-&quot;$&quot;* #,##0_-;_-&quot;$&quot;* &quot;-&quot;_-;_-@_-"/>
    <numFmt numFmtId="181" formatCode="#,##0.0000"/>
    <numFmt numFmtId="182" formatCode="#,##0.00_ "/>
    <numFmt numFmtId="183" formatCode="#,##0;\-#,##0;&quot;-&quot;"/>
    <numFmt numFmtId="184" formatCode="\$#.00"/>
    <numFmt numFmtId="185" formatCode="0.000_);[Red]\(0.000\)"/>
    <numFmt numFmtId="186" formatCode="yyyy\-mm\-dd"/>
    <numFmt numFmtId="187" formatCode="#,##0;\(#,##0\)"/>
    <numFmt numFmtId="188" formatCode="0.0"/>
    <numFmt numFmtId="189" formatCode="%#.00"/>
    <numFmt numFmtId="190" formatCode="#,##0_ "/>
    <numFmt numFmtId="191" formatCode="&quot;$&quot;#,##0;[Red]\-&quot;$&quot;#,##0"/>
    <numFmt numFmtId="192" formatCode="#,##0.000"/>
    <numFmt numFmtId="193" formatCode="0_);[Red]\(0\)"/>
    <numFmt numFmtId="194" formatCode="&quot;$&quot;#,##0;\-&quot;$&quot;#,##0"/>
    <numFmt numFmtId="195" formatCode="#0.00%"/>
  </numFmts>
  <fonts count="85">
    <font>
      <sz val="11"/>
      <color theme="1"/>
      <name val="宋体"/>
      <charset val="134"/>
      <scheme val="minor"/>
    </font>
    <font>
      <sz val="11"/>
      <color indexed="8"/>
      <name val="宋体"/>
      <charset val="1"/>
      <scheme val="minor"/>
    </font>
    <font>
      <b/>
      <sz val="20"/>
      <name val="SimSun"/>
      <charset val="134"/>
    </font>
    <font>
      <sz val="9"/>
      <name val="SimSun"/>
      <charset val="134"/>
    </font>
    <font>
      <b/>
      <sz val="11"/>
      <name val="SimSun"/>
      <charset val="134"/>
    </font>
    <font>
      <b/>
      <sz val="10"/>
      <name val="SimSun"/>
      <charset val="134"/>
    </font>
    <font>
      <b/>
      <sz val="15"/>
      <name val="微软雅黑"/>
      <charset val="134"/>
    </font>
    <font>
      <sz val="9"/>
      <name val="宋体"/>
      <charset val="134"/>
    </font>
    <font>
      <sz val="11"/>
      <name val="宋体"/>
      <charset val="134"/>
    </font>
    <font>
      <b/>
      <sz val="11"/>
      <name val="宋体"/>
      <charset val="134"/>
    </font>
    <font>
      <sz val="12"/>
      <name val="宋体"/>
      <charset val="134"/>
    </font>
    <font>
      <sz val="12"/>
      <name val="黑体"/>
      <charset val="134"/>
    </font>
    <font>
      <b/>
      <sz val="16"/>
      <name val="黑体"/>
      <charset val="134"/>
    </font>
    <font>
      <b/>
      <sz val="12"/>
      <name val="宋体"/>
      <charset val="134"/>
    </font>
    <font>
      <sz val="11"/>
      <color rgb="FFFF0000"/>
      <name val="宋体"/>
      <charset val="134"/>
    </font>
    <font>
      <sz val="11"/>
      <color rgb="FFFF0000"/>
      <name val="宋体"/>
      <charset val="134"/>
      <scheme val="minor"/>
    </font>
    <font>
      <sz val="12"/>
      <color rgb="FFFF0000"/>
      <name val="宋体"/>
      <charset val="134"/>
    </font>
    <font>
      <sz val="12"/>
      <color indexed="10"/>
      <name val="宋体"/>
      <charset val="134"/>
    </font>
    <font>
      <b/>
      <sz val="14"/>
      <name val="宋体"/>
      <charset val="134"/>
    </font>
    <font>
      <sz val="11"/>
      <color theme="1"/>
      <name val="宋体"/>
      <charset val="134"/>
    </font>
    <font>
      <sz val="10"/>
      <name val="黑体"/>
      <charset val="134"/>
    </font>
    <font>
      <sz val="14"/>
      <name val="黑体"/>
      <charset val="134"/>
    </font>
    <font>
      <sz val="10"/>
      <name val="宋体"/>
      <charset val="134"/>
    </font>
    <font>
      <sz val="10"/>
      <name val="仿宋_GB2312"/>
      <charset val="134"/>
    </font>
    <font>
      <sz val="11"/>
      <name val="黑体"/>
      <charset val="134"/>
    </font>
    <font>
      <b/>
      <sz val="10"/>
      <name val="宋体"/>
      <charset val="134"/>
    </font>
    <font>
      <sz val="11"/>
      <name val="宋体"/>
      <charset val="134"/>
      <scheme val="minor"/>
    </font>
    <font>
      <sz val="20"/>
      <name val="黑体"/>
      <charset val="134"/>
    </font>
    <font>
      <sz val="14"/>
      <name val="仿宋_GB2312"/>
      <charset val="134"/>
    </font>
    <font>
      <sz val="11"/>
      <color indexed="8"/>
      <name val="宋体"/>
      <charset val="134"/>
    </font>
    <font>
      <sz val="17"/>
      <name val="黑体"/>
      <charset val="134"/>
    </font>
    <font>
      <sz val="14"/>
      <color theme="1"/>
      <name val="仿宋_GB2312"/>
      <charset val="134"/>
    </font>
    <font>
      <b/>
      <sz val="11"/>
      <color theme="3"/>
      <name val="宋体"/>
      <charset val="134"/>
      <scheme val="minor"/>
    </font>
    <font>
      <sz val="1"/>
      <color indexed="16"/>
      <name val="Courier"/>
      <charset val="134"/>
    </font>
    <font>
      <sz val="11"/>
      <color theme="1"/>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sz val="8"/>
      <name val="Arial"/>
      <charset val="134"/>
    </font>
    <font>
      <sz val="11"/>
      <color indexed="20"/>
      <name val="宋体"/>
      <charset val="134"/>
    </font>
    <font>
      <sz val="1"/>
      <color indexed="18"/>
      <name val="Courier"/>
      <charset val="134"/>
    </font>
    <font>
      <sz val="12"/>
      <color indexed="16"/>
      <name val="宋体"/>
      <charset val="134"/>
    </font>
    <font>
      <sz val="1"/>
      <color indexed="0"/>
      <name val="Courier"/>
      <charset val="134"/>
    </font>
    <font>
      <sz val="11"/>
      <color indexed="9"/>
      <name val="宋体"/>
      <charset val="134"/>
    </font>
    <font>
      <b/>
      <sz val="12"/>
      <color indexed="8"/>
      <name val="宋体"/>
      <charset val="134"/>
    </font>
    <font>
      <sz val="12"/>
      <color indexed="8"/>
      <name val="宋体"/>
      <charset val="134"/>
    </font>
    <font>
      <sz val="11"/>
      <name val="ＭＳ Ｐゴシック"/>
      <charset val="134"/>
    </font>
    <font>
      <sz val="1"/>
      <color indexed="8"/>
      <name val="Courier"/>
      <charset val="134"/>
    </font>
    <font>
      <sz val="11"/>
      <color indexed="17"/>
      <name val="微软雅黑"/>
      <charset val="134"/>
    </font>
    <font>
      <sz val="12"/>
      <color indexed="17"/>
      <name val="宋体"/>
      <charset val="134"/>
    </font>
    <font>
      <sz val="11"/>
      <color indexed="17"/>
      <name val="宋体"/>
      <charset val="134"/>
    </font>
    <font>
      <i/>
      <sz val="11"/>
      <color rgb="FF7F7F7F"/>
      <name val="宋体"/>
      <charset val="0"/>
      <scheme val="minor"/>
    </font>
    <font>
      <sz val="12"/>
      <color indexed="9"/>
      <name val="宋体"/>
      <charset val="134"/>
    </font>
    <font>
      <sz val="11"/>
      <color rgb="FF3F3F76"/>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0"/>
      <name val="Arial"/>
      <charset val="134"/>
    </font>
    <font>
      <b/>
      <sz val="12"/>
      <name val="Arial"/>
      <charset val="134"/>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i/>
      <sz val="16"/>
      <name val="Helv"/>
      <charset val="134"/>
    </font>
    <font>
      <b/>
      <sz val="11"/>
      <color rgb="FFFFFFFF"/>
      <name val="宋体"/>
      <charset val="0"/>
      <scheme val="minor"/>
    </font>
    <font>
      <sz val="11"/>
      <color rgb="FF006100"/>
      <name val="宋体"/>
      <charset val="0"/>
      <scheme val="minor"/>
    </font>
    <font>
      <sz val="12"/>
      <name val="Arial"/>
      <charset val="134"/>
    </font>
    <font>
      <sz val="11"/>
      <color rgb="FFFA7D00"/>
      <name val="宋体"/>
      <charset val="0"/>
      <scheme val="minor"/>
    </font>
    <font>
      <sz val="12"/>
      <name val="Times New Roman"/>
      <charset val="134"/>
    </font>
    <font>
      <sz val="10"/>
      <name val="Times New Roman"/>
      <charset val="134"/>
    </font>
    <font>
      <sz val="10"/>
      <name val="Helv"/>
      <charset val="134"/>
    </font>
    <font>
      <sz val="12"/>
      <name val="官帕眉"/>
      <charset val="134"/>
    </font>
    <font>
      <sz val="12"/>
      <name val="바탕체"/>
      <charset val="134"/>
    </font>
    <font>
      <sz val="11"/>
      <color indexed="20"/>
      <name val="微软雅黑"/>
      <charset val="134"/>
    </font>
    <font>
      <sz val="8"/>
      <name val="Times New Roman"/>
      <charset val="134"/>
    </font>
    <font>
      <b/>
      <sz val="18"/>
      <name val="Arial"/>
      <charset val="134"/>
    </font>
    <font>
      <sz val="7"/>
      <name val="Small Fonts"/>
      <charset val="134"/>
    </font>
    <font>
      <b/>
      <sz val="10"/>
      <name val="MS Sans Serif"/>
      <charset val="134"/>
    </font>
    <font>
      <sz val="12"/>
      <name val="Courier"/>
      <charset val="134"/>
    </font>
    <font>
      <b/>
      <sz val="18"/>
      <color indexed="62"/>
      <name val="宋体"/>
      <charset val="134"/>
    </font>
    <font>
      <sz val="10"/>
      <color indexed="8"/>
      <name val="Arial"/>
      <charset val="134"/>
    </font>
    <font>
      <sz val="12"/>
      <name val="Helv"/>
      <charset val="134"/>
    </font>
    <font>
      <sz val="11"/>
      <color indexed="10"/>
      <name val="宋体"/>
      <charset val="134"/>
    </font>
  </fonts>
  <fills count="81">
    <fill>
      <patternFill patternType="none"/>
    </fill>
    <fill>
      <patternFill patternType="gray125"/>
    </fill>
    <fill>
      <patternFill patternType="solid">
        <fgColor rgb="FF99CCFF"/>
        <bgColor rgb="FF99CCFF"/>
      </patternFill>
    </fill>
    <fill>
      <patternFill patternType="solid">
        <fgColor rgb="FFF0F0F0"/>
        <bgColor rgb="FFF0F0F0"/>
      </patternFill>
    </fill>
    <fill>
      <patternFill patternType="solid">
        <fgColor rgb="FFFFFFFF"/>
        <bgColor rgb="FFFFFFFF"/>
      </patternFill>
    </fill>
    <fill>
      <patternFill patternType="solid">
        <fgColor rgb="FFF4F4F4"/>
        <bgColor rgb="FFF4F4F4"/>
      </patternFill>
    </fill>
    <fill>
      <patternFill patternType="solid">
        <fgColor theme="0"/>
        <bgColor indexed="64"/>
      </patternFill>
    </fill>
    <fill>
      <patternFill patternType="solid">
        <fgColor indexed="44"/>
        <bgColor indexed="64"/>
      </patternFill>
    </fill>
    <fill>
      <patternFill patternType="solid">
        <fgColor rgb="FFFFFF00"/>
        <bgColor indexed="64"/>
      </patternFill>
    </fill>
    <fill>
      <patternFill patternType="solid">
        <fgColor theme="3" tint="0.599993896298105"/>
        <bgColor indexed="64"/>
      </patternFill>
    </fill>
    <fill>
      <patternFill patternType="solid">
        <fgColor rgb="FFFF0000"/>
        <bgColor indexed="64"/>
      </patternFill>
    </fill>
    <fill>
      <patternFill patternType="solid">
        <fgColor rgb="FFFFC000"/>
        <bgColor indexed="64"/>
      </patternFill>
    </fill>
    <fill>
      <patternFill patternType="solid">
        <fgColor indexed="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45"/>
        <bgColor indexed="64"/>
      </patternFill>
    </fill>
    <fill>
      <patternFill patternType="solid">
        <fgColor indexed="29"/>
        <bgColor indexed="64"/>
      </patternFill>
    </fill>
    <fill>
      <patternFill patternType="lightUp">
        <fgColor indexed="9"/>
        <bgColor indexed="22"/>
      </patternFill>
    </fill>
    <fill>
      <patternFill patternType="solid">
        <fgColor indexed="22"/>
        <bgColor indexed="22"/>
      </patternFill>
    </fill>
    <fill>
      <patternFill patternType="solid">
        <fgColor indexed="42"/>
        <bgColor indexed="64"/>
      </patternFill>
    </fill>
    <fill>
      <patternFill patternType="solid">
        <fgColor indexed="4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indexed="47"/>
        <bgColor indexed="47"/>
      </patternFill>
    </fill>
    <fill>
      <patternFill patternType="solid">
        <fgColor indexed="46"/>
        <bgColor indexed="64"/>
      </patternFill>
    </fill>
    <fill>
      <patternFill patternType="solid">
        <fgColor rgb="FFFFCC99"/>
        <bgColor indexed="64"/>
      </patternFill>
    </fill>
    <fill>
      <patternFill patternType="solid">
        <fgColor theme="7" tint="0.399975585192419"/>
        <bgColor indexed="64"/>
      </patternFill>
    </fill>
    <fill>
      <patternFill patternType="solid">
        <fgColor indexed="27"/>
        <bgColor indexed="64"/>
      </patternFill>
    </fill>
    <fill>
      <patternFill patternType="solid">
        <fgColor rgb="FFFFC7CE"/>
        <bgColor indexed="64"/>
      </patternFill>
    </fill>
    <fill>
      <patternFill patternType="solid">
        <fgColor indexed="53"/>
        <bgColor indexed="64"/>
      </patternFill>
    </fill>
    <fill>
      <patternFill patternType="solid">
        <fgColor indexed="31"/>
        <bgColor indexed="64"/>
      </patternFill>
    </fill>
    <fill>
      <patternFill patternType="solid">
        <fgColor theme="5"/>
        <bgColor indexed="64"/>
      </patternFill>
    </fill>
    <fill>
      <patternFill patternType="solid">
        <fgColor theme="5" tint="0.399975585192419"/>
        <bgColor indexed="64"/>
      </patternFill>
    </fill>
    <fill>
      <patternFill patternType="solid">
        <fgColor indexed="42"/>
        <bgColor indexed="42"/>
      </patternFill>
    </fill>
    <fill>
      <patternFill patternType="solid">
        <fgColor indexed="55"/>
        <bgColor indexed="55"/>
      </patternFill>
    </fill>
    <fill>
      <patternFill patternType="solid">
        <fgColor indexed="52"/>
        <bgColor indexed="64"/>
      </patternFill>
    </fill>
    <fill>
      <patternFill patternType="solid">
        <fgColor rgb="FFFFFFCC"/>
        <bgColor indexed="64"/>
      </patternFill>
    </fill>
    <fill>
      <patternFill patternType="solid">
        <fgColor indexed="62"/>
        <bgColor indexed="64"/>
      </patternFill>
    </fill>
    <fill>
      <patternFill patternType="solid">
        <fgColor indexed="26"/>
        <bgColor indexed="26"/>
      </patternFill>
    </fill>
    <fill>
      <patternFill patternType="solid">
        <fgColor rgb="FFF2F2F2"/>
        <bgColor indexed="64"/>
      </patternFill>
    </fill>
    <fill>
      <patternFill patternType="solid">
        <fgColor indexed="31"/>
        <bgColor indexed="31"/>
      </patternFill>
    </fill>
    <fill>
      <patternFill patternType="solid">
        <fgColor rgb="FFFFEB9C"/>
        <bgColor indexed="64"/>
      </patternFill>
    </fill>
    <fill>
      <patternFill patternType="solid">
        <fgColor indexed="25"/>
        <bgColor indexed="25"/>
      </patternFill>
    </fill>
    <fill>
      <patternFill patternType="solid">
        <fgColor indexed="52"/>
        <bgColor indexed="52"/>
      </patternFill>
    </fill>
    <fill>
      <patternFill patternType="solid">
        <fgColor indexed="47"/>
        <bgColor indexed="64"/>
      </patternFill>
    </fill>
    <fill>
      <patternFill patternType="solid">
        <fgColor rgb="FFA5A5A5"/>
        <bgColor indexed="64"/>
      </patternFill>
    </fill>
    <fill>
      <patternFill patternType="solid">
        <fgColor indexed="5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4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6"/>
        <bgColor indexed="64"/>
      </patternFill>
    </fill>
    <fill>
      <patternFill patternType="lightUp">
        <fgColor indexed="9"/>
        <bgColor indexed="29"/>
      </patternFill>
    </fill>
    <fill>
      <patternFill patternType="solid">
        <fgColor indexed="55"/>
        <bgColor indexed="64"/>
      </patternFill>
    </fill>
    <fill>
      <patternFill patternType="solid">
        <fgColor indexed="45"/>
        <bgColor indexed="45"/>
      </patternFill>
    </fill>
    <fill>
      <patternFill patternType="solid">
        <fgColor indexed="22"/>
        <bgColor indexed="64"/>
      </patternFill>
    </fill>
    <fill>
      <patternFill patternType="solid">
        <fgColor indexed="27"/>
        <bgColor indexed="27"/>
      </patternFill>
    </fill>
    <fill>
      <patternFill patternType="solid">
        <fgColor indexed="10"/>
        <bgColor indexed="64"/>
      </patternFill>
    </fill>
    <fill>
      <patternFill patternType="solid">
        <fgColor indexed="54"/>
        <bgColor indexed="54"/>
      </patternFill>
    </fill>
    <fill>
      <patternFill patternType="solid">
        <fgColor indexed="49"/>
        <bgColor indexed="49"/>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5"/>
        <bgColor indexed="64"/>
      </patternFill>
    </fill>
    <fill>
      <patternFill patternType="lightUp">
        <fgColor indexed="9"/>
        <bgColor indexed="55"/>
      </patternFill>
    </fill>
    <fill>
      <patternFill patternType="solid">
        <fgColor indexed="57"/>
        <bgColor indexed="64"/>
      </patternFill>
    </fill>
  </fills>
  <borders count="27">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auto="1"/>
      </top>
      <bottom style="double">
        <color auto="1"/>
      </bottom>
      <diagonal/>
    </border>
    <border>
      <left/>
      <right/>
      <top/>
      <bottom style="double">
        <color rgb="FFFF8001"/>
      </bottom>
      <diagonal/>
    </border>
  </borders>
  <cellStyleXfs count="398">
    <xf numFmtId="0" fontId="0" fillId="0" borderId="0">
      <alignment vertical="center"/>
    </xf>
    <xf numFmtId="10" fontId="38" fillId="12" borderId="13" applyNumberFormat="0" applyBorder="0" applyAlignment="0" applyProtection="0"/>
    <xf numFmtId="177" fontId="33" fillId="0" borderId="0">
      <protection locked="0"/>
    </xf>
    <xf numFmtId="177" fontId="33" fillId="0" borderId="0">
      <protection locked="0"/>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9" fillId="20" borderId="0" applyNumberFormat="0" applyBorder="0" applyAlignment="0" applyProtection="0"/>
    <xf numFmtId="4" fontId="47" fillId="0" borderId="0">
      <protection locked="0"/>
    </xf>
    <xf numFmtId="0" fontId="43" fillId="17" borderId="0" applyNumberFormat="0" applyBorder="0" applyAlignment="0" applyProtection="0">
      <alignment vertical="center"/>
    </xf>
    <xf numFmtId="0" fontId="34" fillId="23" borderId="0" applyNumberFormat="0" applyBorder="0" applyAlignment="0" applyProtection="0">
      <alignment vertical="center"/>
    </xf>
    <xf numFmtId="0" fontId="53" fillId="26" borderId="18" applyNumberFormat="0" applyAlignment="0" applyProtection="0">
      <alignment vertical="center"/>
    </xf>
    <xf numFmtId="177" fontId="33" fillId="0" borderId="0">
      <protection locked="0"/>
    </xf>
    <xf numFmtId="41" fontId="0" fillId="0" borderId="0" applyFont="0" applyFill="0" applyBorder="0" applyAlignment="0" applyProtection="0">
      <alignment vertical="center"/>
    </xf>
    <xf numFmtId="0" fontId="45" fillId="19" borderId="0" applyNumberFormat="0" applyBorder="0" applyAlignment="0" applyProtection="0"/>
    <xf numFmtId="0" fontId="55" fillId="29" borderId="0" applyNumberFormat="0" applyBorder="0" applyAlignment="0" applyProtection="0">
      <alignment vertical="center"/>
    </xf>
    <xf numFmtId="0" fontId="50" fillId="20" borderId="0" applyNumberFormat="0" applyBorder="0" applyAlignment="0" applyProtection="0">
      <alignment vertical="center"/>
    </xf>
    <xf numFmtId="43" fontId="0" fillId="0" borderId="0" applyFont="0" applyFill="0" applyBorder="0" applyAlignment="0" applyProtection="0">
      <alignment vertical="center"/>
    </xf>
    <xf numFmtId="177" fontId="33" fillId="0" borderId="0">
      <protection locked="0"/>
    </xf>
    <xf numFmtId="0" fontId="34" fillId="13" borderId="0" applyNumberFormat="0" applyBorder="0" applyAlignment="0" applyProtection="0">
      <alignment vertical="center"/>
    </xf>
    <xf numFmtId="0" fontId="58" fillId="0" borderId="0" applyNumberFormat="0" applyFill="0" applyBorder="0" applyAlignment="0" applyProtection="0">
      <alignment vertical="center"/>
    </xf>
    <xf numFmtId="0" fontId="52" fillId="35" borderId="0" applyNumberFormat="0" applyBorder="0" applyAlignment="0" applyProtection="0"/>
    <xf numFmtId="0" fontId="35" fillId="22" borderId="0" applyNumberFormat="0" applyBorder="0" applyAlignment="0" applyProtection="0">
      <alignment vertical="center"/>
    </xf>
    <xf numFmtId="9" fontId="0" fillId="0" borderId="0" applyFont="0" applyFill="0" applyBorder="0" applyAlignment="0" applyProtection="0">
      <alignment vertical="center"/>
    </xf>
    <xf numFmtId="177" fontId="40" fillId="0" borderId="0">
      <protection locked="0"/>
    </xf>
    <xf numFmtId="177" fontId="47" fillId="0" borderId="0">
      <protection locked="0"/>
    </xf>
    <xf numFmtId="177" fontId="42" fillId="0" borderId="0">
      <protection locked="0"/>
    </xf>
    <xf numFmtId="0" fontId="52" fillId="36" borderId="0" applyNumberFormat="0" applyBorder="0" applyAlignment="0" applyProtection="0"/>
    <xf numFmtId="0" fontId="54" fillId="0" borderId="0" applyNumberFormat="0" applyFill="0" applyBorder="0" applyAlignment="0" applyProtection="0">
      <alignment vertical="center"/>
    </xf>
    <xf numFmtId="177" fontId="42" fillId="0" borderId="0">
      <protection locked="0"/>
    </xf>
    <xf numFmtId="177" fontId="33" fillId="0" borderId="0">
      <protection locked="0"/>
    </xf>
    <xf numFmtId="0" fontId="1" fillId="0" borderId="0">
      <alignment vertical="center"/>
    </xf>
    <xf numFmtId="177" fontId="47" fillId="0" borderId="0">
      <protection locked="0"/>
    </xf>
    <xf numFmtId="0" fontId="0" fillId="37" borderId="20" applyNumberFormat="0" applyFont="0" applyAlignment="0" applyProtection="0">
      <alignment vertical="center"/>
    </xf>
    <xf numFmtId="0" fontId="49" fillId="20" borderId="0" applyNumberFormat="0" applyBorder="0" applyAlignment="0" applyProtection="0"/>
    <xf numFmtId="177" fontId="47" fillId="0" borderId="0">
      <protection locked="0"/>
    </xf>
    <xf numFmtId="0" fontId="35" fillId="33" borderId="0" applyNumberFormat="0" applyBorder="0" applyAlignment="0" applyProtection="0">
      <alignment vertical="center"/>
    </xf>
    <xf numFmtId="177" fontId="33" fillId="0" borderId="0">
      <protection locked="0"/>
    </xf>
    <xf numFmtId="0" fontId="32" fillId="0" borderId="0" applyNumberFormat="0" applyFill="0" applyBorder="0" applyAlignment="0" applyProtection="0">
      <alignment vertical="center"/>
    </xf>
    <xf numFmtId="0" fontId="10" fillId="0" borderId="0">
      <alignment vertical="center"/>
    </xf>
    <xf numFmtId="177" fontId="42" fillId="0" borderId="0">
      <protection locked="0"/>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177" fontId="47" fillId="0" borderId="0">
      <protection locked="0"/>
    </xf>
    <xf numFmtId="0" fontId="51" fillId="0" borderId="0" applyNumberFormat="0" applyFill="0" applyBorder="0" applyAlignment="0" applyProtection="0">
      <alignment vertical="center"/>
    </xf>
    <xf numFmtId="0" fontId="57" fillId="0" borderId="19" applyNumberFormat="0" applyFill="0" applyAlignment="0" applyProtection="0">
      <alignment vertical="center"/>
    </xf>
    <xf numFmtId="0" fontId="50" fillId="20" borderId="0" applyNumberFormat="0" applyBorder="0" applyAlignment="0" applyProtection="0">
      <alignment vertical="center"/>
    </xf>
    <xf numFmtId="0" fontId="56" fillId="0" borderId="19" applyNumberFormat="0" applyFill="0" applyAlignment="0" applyProtection="0">
      <alignment vertical="center"/>
    </xf>
    <xf numFmtId="0" fontId="35" fillId="15" borderId="0" applyNumberFormat="0" applyBorder="0" applyAlignment="0" applyProtection="0">
      <alignment vertical="center"/>
    </xf>
    <xf numFmtId="0" fontId="32" fillId="0" borderId="17" applyNumberFormat="0" applyFill="0" applyAlignment="0" applyProtection="0">
      <alignment vertical="center"/>
    </xf>
    <xf numFmtId="0" fontId="35" fillId="27" borderId="0" applyNumberFormat="0" applyBorder="0" applyAlignment="0" applyProtection="0">
      <alignment vertical="center"/>
    </xf>
    <xf numFmtId="0" fontId="61" fillId="40" borderId="22" applyNumberFormat="0" applyAlignment="0" applyProtection="0">
      <alignment vertical="center"/>
    </xf>
    <xf numFmtId="0" fontId="63" fillId="40" borderId="18" applyNumberFormat="0" applyAlignment="0" applyProtection="0">
      <alignment vertical="center"/>
    </xf>
    <xf numFmtId="0" fontId="66" fillId="46" borderId="24" applyNumberFormat="0" applyAlignment="0" applyProtection="0">
      <alignment vertical="center"/>
    </xf>
    <xf numFmtId="0" fontId="34" fillId="14" borderId="0" applyNumberFormat="0" applyBorder="0" applyAlignment="0" applyProtection="0">
      <alignment vertical="center"/>
    </xf>
    <xf numFmtId="177" fontId="42" fillId="0" borderId="0">
      <protection locked="0"/>
    </xf>
    <xf numFmtId="177" fontId="42" fillId="0" borderId="0">
      <protection locked="0"/>
    </xf>
    <xf numFmtId="177" fontId="47" fillId="0" borderId="0">
      <protection locked="0"/>
    </xf>
    <xf numFmtId="180" fontId="59" fillId="0" borderId="0" applyFont="0" applyFill="0" applyBorder="0" applyAlignment="0" applyProtection="0"/>
    <xf numFmtId="177" fontId="40" fillId="0" borderId="0">
      <protection locked="0"/>
    </xf>
    <xf numFmtId="0" fontId="35" fillId="32" borderId="0" applyNumberFormat="0" applyBorder="0" applyAlignment="0" applyProtection="0">
      <alignment vertical="center"/>
    </xf>
    <xf numFmtId="0" fontId="69" fillId="0" borderId="26" applyNumberFormat="0" applyFill="0" applyAlignment="0" applyProtection="0">
      <alignment vertical="center"/>
    </xf>
    <xf numFmtId="0" fontId="64" fillId="0" borderId="23" applyNumberFormat="0" applyFill="0" applyAlignment="0" applyProtection="0">
      <alignment vertical="center"/>
    </xf>
    <xf numFmtId="0" fontId="67" fillId="48" borderId="0" applyNumberFormat="0" applyBorder="0" applyAlignment="0" applyProtection="0">
      <alignment vertical="center"/>
    </xf>
    <xf numFmtId="0" fontId="43" fillId="21" borderId="0" applyNumberFormat="0" applyBorder="0" applyAlignment="0" applyProtection="0">
      <alignment vertical="center"/>
    </xf>
    <xf numFmtId="0" fontId="62" fillId="42" borderId="0" applyNumberFormat="0" applyBorder="0" applyAlignment="0" applyProtection="0">
      <alignment vertical="center"/>
    </xf>
    <xf numFmtId="0" fontId="34" fillId="49" borderId="0" applyNumberFormat="0" applyBorder="0" applyAlignment="0" applyProtection="0">
      <alignment vertical="center"/>
    </xf>
    <xf numFmtId="177" fontId="42" fillId="0" borderId="0">
      <protection locked="0"/>
    </xf>
    <xf numFmtId="177" fontId="42" fillId="0" borderId="0">
      <protection locked="0"/>
    </xf>
    <xf numFmtId="177" fontId="47" fillId="0" borderId="0">
      <protection locked="0"/>
    </xf>
    <xf numFmtId="0" fontId="35" fillId="50" borderId="0" applyNumberFormat="0" applyBorder="0" applyAlignment="0" applyProtection="0">
      <alignment vertical="center"/>
    </xf>
    <xf numFmtId="0" fontId="34" fillId="52" borderId="0" applyNumberFormat="0" applyBorder="0" applyAlignment="0" applyProtection="0">
      <alignment vertical="center"/>
    </xf>
    <xf numFmtId="0" fontId="34" fillId="53" borderId="0" applyNumberFormat="0" applyBorder="0" applyAlignment="0" applyProtection="0">
      <alignment vertical="center"/>
    </xf>
    <xf numFmtId="177" fontId="42" fillId="0" borderId="0">
      <protection locked="0"/>
    </xf>
    <xf numFmtId="0" fontId="34" fillId="54" borderId="0" applyNumberFormat="0" applyBorder="0" applyAlignment="0" applyProtection="0">
      <alignment vertical="center"/>
    </xf>
    <xf numFmtId="0" fontId="34" fillId="55" borderId="0" applyNumberFormat="0" applyBorder="0" applyAlignment="0" applyProtection="0">
      <alignment vertical="center"/>
    </xf>
    <xf numFmtId="0" fontId="49" fillId="20" borderId="0" applyNumberFormat="0" applyBorder="0" applyAlignment="0" applyProtection="0"/>
    <xf numFmtId="177" fontId="42" fillId="0" borderId="0">
      <protection locked="0"/>
    </xf>
    <xf numFmtId="177" fontId="42" fillId="0" borderId="0">
      <protection locked="0"/>
    </xf>
    <xf numFmtId="0" fontId="35" fillId="56" borderId="0" applyNumberFormat="0" applyBorder="0" applyAlignment="0" applyProtection="0">
      <alignment vertical="center"/>
    </xf>
    <xf numFmtId="0" fontId="35" fillId="57" borderId="0" applyNumberFormat="0" applyBorder="0" applyAlignment="0" applyProtection="0">
      <alignment vertical="center"/>
    </xf>
    <xf numFmtId="177" fontId="33" fillId="0" borderId="0">
      <protection locked="0"/>
    </xf>
    <xf numFmtId="0" fontId="34" fillId="58" borderId="0" applyNumberFormat="0" applyBorder="0" applyAlignment="0" applyProtection="0">
      <alignment vertical="center"/>
    </xf>
    <xf numFmtId="0" fontId="29" fillId="31" borderId="0" applyNumberFormat="0" applyBorder="0" applyAlignment="0" applyProtection="0">
      <alignment vertical="center"/>
    </xf>
    <xf numFmtId="0" fontId="34" fillId="59" borderId="0" applyNumberFormat="0" applyBorder="0" applyAlignment="0" applyProtection="0">
      <alignment vertical="center"/>
    </xf>
    <xf numFmtId="177" fontId="42" fillId="0" borderId="0">
      <protection locked="0"/>
    </xf>
    <xf numFmtId="0" fontId="35" fillId="60" borderId="0" applyNumberFormat="0" applyBorder="0" applyAlignment="0" applyProtection="0">
      <alignment vertical="center"/>
    </xf>
    <xf numFmtId="0" fontId="29" fillId="16" borderId="0" applyNumberFormat="0" applyBorder="0" applyAlignment="0" applyProtection="0">
      <alignment vertical="center"/>
    </xf>
    <xf numFmtId="0" fontId="34" fillId="61" borderId="0" applyNumberFormat="0" applyBorder="0" applyAlignment="0" applyProtection="0">
      <alignment vertical="center"/>
    </xf>
    <xf numFmtId="0" fontId="35" fillId="62" borderId="0" applyNumberFormat="0" applyBorder="0" applyAlignment="0" applyProtection="0">
      <alignment vertical="center"/>
    </xf>
    <xf numFmtId="177" fontId="42" fillId="0" borderId="0">
      <protection locked="0"/>
    </xf>
    <xf numFmtId="0" fontId="35" fillId="63" borderId="0" applyNumberFormat="0" applyBorder="0" applyAlignment="0" applyProtection="0">
      <alignment vertical="center"/>
    </xf>
    <xf numFmtId="0" fontId="29" fillId="20" borderId="0" applyNumberFormat="0" applyBorder="0" applyAlignment="0" applyProtection="0">
      <alignment vertical="center"/>
    </xf>
    <xf numFmtId="0" fontId="34" fillId="64" borderId="0" applyNumberFormat="0" applyBorder="0" applyAlignment="0" applyProtection="0">
      <alignment vertical="center"/>
    </xf>
    <xf numFmtId="0" fontId="35" fillId="65" borderId="0" applyNumberFormat="0" applyBorder="0" applyAlignment="0" applyProtection="0">
      <alignment vertical="center"/>
    </xf>
    <xf numFmtId="177" fontId="33" fillId="0" borderId="0">
      <protection locked="0"/>
    </xf>
    <xf numFmtId="177" fontId="33" fillId="0" borderId="0">
      <protection locked="0"/>
    </xf>
    <xf numFmtId="177" fontId="33" fillId="0" borderId="0">
      <protection locked="0"/>
    </xf>
    <xf numFmtId="177" fontId="33" fillId="0" borderId="0">
      <protection locked="0"/>
    </xf>
    <xf numFmtId="177" fontId="33" fillId="0" borderId="0">
      <protection locked="0"/>
    </xf>
    <xf numFmtId="177" fontId="33" fillId="0" borderId="0">
      <protection locked="0"/>
    </xf>
    <xf numFmtId="0" fontId="52" fillId="19" borderId="0" applyNumberFormat="0" applyBorder="0" applyAlignment="0" applyProtection="0"/>
    <xf numFmtId="177" fontId="33" fillId="0" borderId="0">
      <protection locked="0"/>
    </xf>
    <xf numFmtId="177" fontId="42" fillId="0" borderId="0">
      <protection locked="0"/>
    </xf>
    <xf numFmtId="177" fontId="33" fillId="0" borderId="0">
      <protection locked="0"/>
    </xf>
    <xf numFmtId="177" fontId="33" fillId="0" borderId="0">
      <protection locked="0"/>
    </xf>
    <xf numFmtId="177" fontId="42" fillId="0" borderId="0">
      <protection locked="0"/>
    </xf>
    <xf numFmtId="177" fontId="33" fillId="0" borderId="0">
      <protection locked="0"/>
    </xf>
    <xf numFmtId="177" fontId="47" fillId="0" borderId="0">
      <protection locked="0"/>
    </xf>
    <xf numFmtId="177" fontId="33" fillId="0" borderId="0">
      <protection locked="0"/>
    </xf>
    <xf numFmtId="177" fontId="47" fillId="0" borderId="0">
      <protection locked="0"/>
    </xf>
    <xf numFmtId="177" fontId="47" fillId="0" borderId="0">
      <protection locked="0"/>
    </xf>
    <xf numFmtId="177" fontId="33" fillId="0" borderId="0">
      <protection locked="0"/>
    </xf>
    <xf numFmtId="9" fontId="73" fillId="0" borderId="0" applyFont="0" applyFill="0" applyBorder="0" applyAlignment="0" applyProtection="0"/>
    <xf numFmtId="177" fontId="47" fillId="0" borderId="0">
      <protection locked="0"/>
    </xf>
    <xf numFmtId="177" fontId="47" fillId="0" borderId="0">
      <protection locked="0"/>
    </xf>
    <xf numFmtId="177" fontId="40" fillId="0" borderId="0">
      <protection locked="0"/>
    </xf>
    <xf numFmtId="0" fontId="0" fillId="0" borderId="0">
      <alignment vertical="center"/>
    </xf>
    <xf numFmtId="177" fontId="47" fillId="0" borderId="0">
      <protection locked="0"/>
    </xf>
    <xf numFmtId="177" fontId="33" fillId="0" borderId="0">
      <protection locked="0"/>
    </xf>
    <xf numFmtId="177" fontId="33" fillId="0" borderId="0">
      <protection locked="0"/>
    </xf>
    <xf numFmtId="0" fontId="74" fillId="0" borderId="0"/>
    <xf numFmtId="177" fontId="33" fillId="0" borderId="0">
      <protection locked="0"/>
    </xf>
    <xf numFmtId="177" fontId="47" fillId="0" borderId="0">
      <protection locked="0"/>
    </xf>
    <xf numFmtId="177" fontId="33" fillId="0" borderId="0">
      <protection locked="0"/>
    </xf>
    <xf numFmtId="43" fontId="71" fillId="0" borderId="0" applyFont="0" applyFill="0" applyBorder="0" applyAlignment="0" applyProtection="0"/>
    <xf numFmtId="0" fontId="52" fillId="68" borderId="0" applyNumberFormat="0" applyBorder="0" applyAlignment="0" applyProtection="0"/>
    <xf numFmtId="177" fontId="47" fillId="0" borderId="0">
      <protection locked="0"/>
    </xf>
    <xf numFmtId="177" fontId="33" fillId="0" borderId="0">
      <protection locked="0"/>
    </xf>
    <xf numFmtId="177" fontId="40" fillId="0" borderId="0">
      <protection locked="0"/>
    </xf>
    <xf numFmtId="177" fontId="47" fillId="0" borderId="0">
      <protection locked="0"/>
    </xf>
    <xf numFmtId="177" fontId="47" fillId="0" borderId="0">
      <protection locked="0"/>
    </xf>
    <xf numFmtId="0" fontId="70" fillId="0" borderId="0"/>
    <xf numFmtId="0" fontId="44" fillId="67" borderId="0" applyNumberFormat="0" applyBorder="0" applyAlignment="0" applyProtection="0"/>
    <xf numFmtId="0" fontId="70" fillId="0" borderId="0"/>
    <xf numFmtId="0" fontId="43" fillId="66" borderId="0" applyNumberFormat="0" applyBorder="0" applyAlignment="0" applyProtection="0">
      <alignment vertical="center"/>
    </xf>
    <xf numFmtId="0" fontId="72" fillId="0" borderId="0"/>
    <xf numFmtId="0" fontId="72" fillId="0" borderId="0"/>
    <xf numFmtId="0" fontId="10" fillId="0" borderId="0"/>
    <xf numFmtId="0" fontId="70" fillId="0" borderId="0"/>
    <xf numFmtId="177" fontId="47" fillId="0" borderId="0">
      <protection locked="0"/>
    </xf>
    <xf numFmtId="4" fontId="47" fillId="0" borderId="0">
      <protection locked="0"/>
    </xf>
    <xf numFmtId="177" fontId="47" fillId="0" borderId="0">
      <protection locked="0"/>
    </xf>
    <xf numFmtId="177" fontId="47" fillId="0" borderId="0">
      <protection locked="0"/>
    </xf>
    <xf numFmtId="177" fontId="47" fillId="0" borderId="0">
      <protection locked="0"/>
    </xf>
    <xf numFmtId="177" fontId="33" fillId="0" borderId="0">
      <protection locked="0"/>
    </xf>
    <xf numFmtId="177" fontId="47" fillId="0" borderId="0">
      <protection locked="0"/>
    </xf>
    <xf numFmtId="0" fontId="50" fillId="20" borderId="0" applyNumberFormat="0" applyBorder="0" applyAlignment="0" applyProtection="0">
      <alignment vertical="center"/>
    </xf>
    <xf numFmtId="177" fontId="33" fillId="0" borderId="0">
      <protection locked="0"/>
    </xf>
    <xf numFmtId="181" fontId="10" fillId="0" borderId="0" applyFont="0" applyFill="0" applyBorder="0" applyAlignment="0" applyProtection="0"/>
    <xf numFmtId="0" fontId="70" fillId="0" borderId="0"/>
    <xf numFmtId="0" fontId="39" fillId="25" borderId="0" applyNumberFormat="0" applyBorder="0" applyAlignment="0" applyProtection="0">
      <alignment vertical="center"/>
    </xf>
    <xf numFmtId="0" fontId="70" fillId="0" borderId="0"/>
    <xf numFmtId="177" fontId="33" fillId="0" borderId="0">
      <protection locked="0"/>
    </xf>
    <xf numFmtId="0" fontId="72" fillId="0" borderId="0"/>
    <xf numFmtId="177" fontId="42" fillId="0" borderId="0">
      <protection locked="0"/>
    </xf>
    <xf numFmtId="177" fontId="33" fillId="0" borderId="0">
      <protection locked="0"/>
    </xf>
    <xf numFmtId="177" fontId="33" fillId="0" borderId="0">
      <protection locked="0"/>
    </xf>
    <xf numFmtId="177" fontId="33" fillId="0" borderId="0">
      <protection locked="0"/>
    </xf>
    <xf numFmtId="177" fontId="33" fillId="0" borderId="0">
      <protection locked="0"/>
    </xf>
    <xf numFmtId="177" fontId="33" fillId="0" borderId="0">
      <protection locked="0"/>
    </xf>
    <xf numFmtId="177" fontId="33" fillId="0" borderId="0">
      <protection locked="0"/>
    </xf>
    <xf numFmtId="177" fontId="33" fillId="0" borderId="0">
      <protection locked="0"/>
    </xf>
    <xf numFmtId="177" fontId="33" fillId="0" borderId="0">
      <protection locked="0"/>
    </xf>
    <xf numFmtId="0" fontId="41" fillId="69" borderId="0" applyNumberFormat="0" applyBorder="0" applyAlignment="0" applyProtection="0"/>
    <xf numFmtId="177" fontId="33" fillId="0" borderId="0">
      <protection locked="0"/>
    </xf>
    <xf numFmtId="177" fontId="33" fillId="0" borderId="0">
      <protection locked="0"/>
    </xf>
    <xf numFmtId="0" fontId="75" fillId="16" borderId="0" applyNumberFormat="0" applyBorder="0" applyAlignment="0" applyProtection="0">
      <alignment vertical="center"/>
    </xf>
    <xf numFmtId="0" fontId="70" fillId="0" borderId="0"/>
    <xf numFmtId="177" fontId="33" fillId="0" borderId="0">
      <protection locked="0"/>
    </xf>
    <xf numFmtId="0" fontId="70" fillId="0" borderId="0"/>
    <xf numFmtId="177" fontId="42" fillId="0" borderId="0">
      <protection locked="0"/>
    </xf>
    <xf numFmtId="177" fontId="42" fillId="0" borderId="0">
      <protection locked="0"/>
    </xf>
    <xf numFmtId="177" fontId="47" fillId="0" borderId="0">
      <protection locked="0"/>
    </xf>
    <xf numFmtId="177" fontId="47" fillId="0" borderId="0">
      <protection locked="0"/>
    </xf>
    <xf numFmtId="177" fontId="42" fillId="0" borderId="0">
      <protection locked="0"/>
    </xf>
    <xf numFmtId="0" fontId="45" fillId="24" borderId="0" applyNumberFormat="0" applyBorder="0" applyAlignment="0" applyProtection="0"/>
    <xf numFmtId="177" fontId="42" fillId="0" borderId="0">
      <protection locked="0"/>
    </xf>
    <xf numFmtId="177" fontId="47" fillId="0" borderId="0">
      <protection locked="0"/>
    </xf>
    <xf numFmtId="177" fontId="33" fillId="0" borderId="0">
      <protection locked="0"/>
    </xf>
    <xf numFmtId="0" fontId="76" fillId="0" borderId="0"/>
    <xf numFmtId="177" fontId="33" fillId="0" borderId="0">
      <protection locked="0"/>
    </xf>
    <xf numFmtId="177" fontId="33" fillId="0" borderId="0">
      <protection locked="0"/>
    </xf>
    <xf numFmtId="0" fontId="39" fillId="16" borderId="0" applyNumberFormat="0" applyBorder="0" applyAlignment="0" applyProtection="0">
      <alignment vertical="center"/>
    </xf>
    <xf numFmtId="177" fontId="33" fillId="0" borderId="0">
      <protection locked="0"/>
    </xf>
    <xf numFmtId="177" fontId="47" fillId="0" borderId="0">
      <protection locked="0"/>
    </xf>
    <xf numFmtId="0" fontId="0" fillId="0" borderId="0">
      <alignment vertical="center"/>
    </xf>
    <xf numFmtId="177" fontId="47" fillId="0" borderId="0">
      <protection locked="0"/>
    </xf>
    <xf numFmtId="177" fontId="47" fillId="0" borderId="0">
      <protection locked="0"/>
    </xf>
    <xf numFmtId="177" fontId="47" fillId="0" borderId="0">
      <protection locked="0"/>
    </xf>
    <xf numFmtId="0" fontId="10" fillId="0" borderId="0"/>
    <xf numFmtId="0" fontId="41" fillId="69" borderId="0" applyNumberFormat="0" applyBorder="0" applyAlignment="0" applyProtection="0"/>
    <xf numFmtId="177" fontId="47" fillId="0" borderId="0">
      <protection locked="0"/>
    </xf>
    <xf numFmtId="177" fontId="47" fillId="0" borderId="0">
      <protection locked="0"/>
    </xf>
    <xf numFmtId="0" fontId="77" fillId="0" borderId="0" applyProtection="0"/>
    <xf numFmtId="177" fontId="47" fillId="0" borderId="0">
      <protection locked="0"/>
    </xf>
    <xf numFmtId="177" fontId="42" fillId="0" borderId="0">
      <protection locked="0"/>
    </xf>
    <xf numFmtId="177" fontId="47" fillId="0" borderId="0">
      <protection locked="0"/>
    </xf>
    <xf numFmtId="1" fontId="59" fillId="0" borderId="0"/>
    <xf numFmtId="177" fontId="33" fillId="0" borderId="0">
      <protection locked="0"/>
    </xf>
    <xf numFmtId="177" fontId="42" fillId="0" borderId="0">
      <protection locked="0"/>
    </xf>
    <xf numFmtId="177" fontId="42" fillId="0" borderId="0">
      <protection locked="0"/>
    </xf>
    <xf numFmtId="177" fontId="42" fillId="0" borderId="0">
      <protection locked="0"/>
    </xf>
    <xf numFmtId="177" fontId="40" fillId="0" borderId="0">
      <protection locked="0"/>
    </xf>
    <xf numFmtId="0" fontId="29" fillId="25" borderId="0" applyNumberFormat="0" applyBorder="0" applyAlignment="0" applyProtection="0">
      <alignment vertical="center"/>
    </xf>
    <xf numFmtId="0" fontId="43" fillId="38" borderId="0" applyNumberFormat="0" applyBorder="0" applyAlignment="0" applyProtection="0">
      <alignment vertical="center"/>
    </xf>
    <xf numFmtId="177" fontId="47" fillId="0" borderId="0">
      <protection locked="0"/>
    </xf>
    <xf numFmtId="0" fontId="29" fillId="28" borderId="0" applyNumberFormat="0" applyBorder="0" applyAlignment="0" applyProtection="0">
      <alignment vertical="center"/>
    </xf>
    <xf numFmtId="0" fontId="43" fillId="72" borderId="0" applyNumberFormat="0" applyBorder="0" applyAlignment="0" applyProtection="0">
      <alignment vertical="center"/>
    </xf>
    <xf numFmtId="177" fontId="47" fillId="0" borderId="0">
      <protection locked="0"/>
    </xf>
    <xf numFmtId="0" fontId="45" fillId="39" borderId="0" applyNumberFormat="0" applyBorder="0" applyAlignment="0" applyProtection="0"/>
    <xf numFmtId="0" fontId="29" fillId="45" borderId="0" applyNumberFormat="0" applyBorder="0" applyAlignment="0" applyProtection="0">
      <alignment vertical="center"/>
    </xf>
    <xf numFmtId="177" fontId="33" fillId="0" borderId="0">
      <protection locked="0"/>
    </xf>
    <xf numFmtId="0" fontId="52" fillId="43" borderId="0" applyNumberFormat="0" applyBorder="0" applyAlignment="0" applyProtection="0"/>
    <xf numFmtId="177" fontId="33" fillId="0" borderId="0">
      <protection locked="0"/>
    </xf>
    <xf numFmtId="177" fontId="47" fillId="0" borderId="0">
      <protection locked="0"/>
    </xf>
    <xf numFmtId="177" fontId="33" fillId="0" borderId="0">
      <protection locked="0"/>
    </xf>
    <xf numFmtId="177" fontId="33" fillId="0" borderId="0">
      <protection locked="0"/>
    </xf>
    <xf numFmtId="177" fontId="33" fillId="0" borderId="0">
      <protection locked="0"/>
    </xf>
    <xf numFmtId="177" fontId="40" fillId="0" borderId="0">
      <protection locked="0"/>
    </xf>
    <xf numFmtId="177" fontId="33" fillId="0" borderId="0">
      <protection locked="0"/>
    </xf>
    <xf numFmtId="177" fontId="47" fillId="0" borderId="0">
      <protection locked="0"/>
    </xf>
    <xf numFmtId="177" fontId="33" fillId="0" borderId="0">
      <protection locked="0"/>
    </xf>
    <xf numFmtId="177" fontId="42" fillId="0" borderId="0">
      <protection locked="0"/>
    </xf>
    <xf numFmtId="177" fontId="47" fillId="0" borderId="0">
      <protection locked="0"/>
    </xf>
    <xf numFmtId="177" fontId="42" fillId="0" borderId="0">
      <protection locked="0"/>
    </xf>
    <xf numFmtId="0" fontId="29" fillId="7" borderId="0" applyNumberFormat="0" applyBorder="0" applyAlignment="0" applyProtection="0">
      <alignment vertical="center"/>
    </xf>
    <xf numFmtId="0" fontId="29" fillId="17" borderId="0" applyNumberFormat="0" applyBorder="0" applyAlignment="0" applyProtection="0">
      <alignment vertical="center"/>
    </xf>
    <xf numFmtId="0" fontId="29" fillId="75" borderId="0" applyNumberFormat="0" applyBorder="0" applyAlignment="0" applyProtection="0">
      <alignment vertical="center"/>
    </xf>
    <xf numFmtId="0" fontId="29" fillId="25" borderId="0" applyNumberFormat="0" applyBorder="0" applyAlignment="0" applyProtection="0">
      <alignment vertical="center"/>
    </xf>
    <xf numFmtId="0" fontId="29" fillId="7" borderId="0" applyNumberFormat="0" applyBorder="0" applyAlignment="0" applyProtection="0">
      <alignment vertical="center"/>
    </xf>
    <xf numFmtId="0" fontId="29" fillId="76" borderId="0" applyNumberFormat="0" applyBorder="0" applyAlignment="0" applyProtection="0">
      <alignment vertical="center"/>
    </xf>
    <xf numFmtId="0" fontId="43" fillId="77" borderId="0" applyNumberFormat="0" applyBorder="0" applyAlignment="0" applyProtection="0">
      <alignment vertical="center"/>
    </xf>
    <xf numFmtId="0" fontId="43" fillId="75" borderId="0" applyNumberFormat="0" applyBorder="0" applyAlignment="0" applyProtection="0">
      <alignment vertical="center"/>
    </xf>
    <xf numFmtId="0" fontId="43" fillId="21" borderId="0" applyNumberFormat="0" applyBorder="0" applyAlignment="0" applyProtection="0">
      <alignment vertical="center"/>
    </xf>
    <xf numFmtId="0" fontId="43" fillId="36" borderId="0" applyNumberFormat="0" applyBorder="0" applyAlignment="0" applyProtection="0">
      <alignment vertical="center"/>
    </xf>
    <xf numFmtId="0" fontId="52" fillId="73"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52" fillId="51" borderId="0" applyNumberFormat="0" applyBorder="0" applyAlignment="0" applyProtection="0"/>
    <xf numFmtId="0" fontId="52" fillId="47" borderId="0" applyNumberFormat="0" applyBorder="0" applyAlignment="0" applyProtection="0"/>
    <xf numFmtId="177" fontId="42" fillId="0" borderId="0">
      <protection locked="0"/>
    </xf>
    <xf numFmtId="177" fontId="42" fillId="0" borderId="0">
      <protection locked="0"/>
    </xf>
    <xf numFmtId="0" fontId="52" fillId="78" borderId="0" applyNumberFormat="0" applyBorder="0" applyAlignment="0" applyProtection="0"/>
    <xf numFmtId="0" fontId="52" fillId="35" borderId="0" applyNumberFormat="0" applyBorder="0" applyAlignment="0" applyProtection="0"/>
    <xf numFmtId="0" fontId="45" fillId="39" borderId="0" applyNumberFormat="0" applyBorder="0" applyAlignment="0" applyProtection="0"/>
    <xf numFmtId="0" fontId="45" fillId="34" borderId="0" applyNumberFormat="0" applyBorder="0" applyAlignment="0" applyProtection="0"/>
    <xf numFmtId="0" fontId="52" fillId="73" borderId="0" applyNumberFormat="0" applyBorder="0" applyAlignment="0" applyProtection="0"/>
    <xf numFmtId="0" fontId="45" fillId="41" borderId="0" applyNumberFormat="0" applyBorder="0" applyAlignment="0" applyProtection="0"/>
    <xf numFmtId="0" fontId="49" fillId="34" borderId="0" applyNumberFormat="0" applyBorder="0" applyAlignment="0" applyProtection="0"/>
    <xf numFmtId="0" fontId="45" fillId="19" borderId="0" applyNumberFormat="0" applyBorder="0" applyAlignment="0" applyProtection="0"/>
    <xf numFmtId="0" fontId="52" fillId="19" borderId="0" applyNumberFormat="0" applyBorder="0" applyAlignment="0" applyProtection="0"/>
    <xf numFmtId="0" fontId="52" fillId="47" borderId="0" applyNumberFormat="0" applyBorder="0" applyAlignment="0" applyProtection="0"/>
    <xf numFmtId="0" fontId="52" fillId="74" borderId="0" applyNumberFormat="0" applyBorder="0" applyAlignment="0" applyProtection="0"/>
    <xf numFmtId="0" fontId="45" fillId="71" borderId="0" applyNumberFormat="0" applyBorder="0" applyAlignment="0" applyProtection="0"/>
    <xf numFmtId="0" fontId="45" fillId="41" borderId="0" applyNumberFormat="0" applyBorder="0" applyAlignment="0" applyProtection="0"/>
    <xf numFmtId="0" fontId="52" fillId="51" borderId="0" applyNumberFormat="0" applyBorder="0" applyAlignment="0" applyProtection="0"/>
    <xf numFmtId="0" fontId="52" fillId="21" borderId="0" applyNumberFormat="0" applyBorder="0" applyAlignment="0" applyProtection="0"/>
    <xf numFmtId="0" fontId="52" fillId="44" borderId="0" applyNumberFormat="0" applyBorder="0" applyAlignment="0" applyProtection="0"/>
    <xf numFmtId="0" fontId="50" fillId="20" borderId="0" applyNumberFormat="0" applyBorder="0" applyAlignment="0" applyProtection="0">
      <alignment vertical="center"/>
    </xf>
    <xf numFmtId="177" fontId="47" fillId="0" borderId="0">
      <protection locked="0"/>
    </xf>
    <xf numFmtId="177" fontId="47" fillId="0" borderId="0">
      <protection locked="0"/>
    </xf>
    <xf numFmtId="0" fontId="45" fillId="39" borderId="0" applyNumberFormat="0" applyBorder="0" applyAlignment="0" applyProtection="0"/>
    <xf numFmtId="0" fontId="52" fillId="24" borderId="0" applyNumberFormat="0" applyBorder="0" applyAlignment="0" applyProtection="0"/>
    <xf numFmtId="177" fontId="42" fillId="0" borderId="0">
      <protection locked="0"/>
    </xf>
    <xf numFmtId="177" fontId="42" fillId="0" borderId="0">
      <protection locked="0"/>
    </xf>
    <xf numFmtId="177" fontId="40" fillId="0" borderId="0">
      <protection locked="0"/>
    </xf>
    <xf numFmtId="177" fontId="40" fillId="0" borderId="0">
      <protection locked="0"/>
    </xf>
    <xf numFmtId="0" fontId="75" fillId="16" borderId="0" applyNumberFormat="0" applyBorder="0" applyAlignment="0" applyProtection="0">
      <alignment vertical="center"/>
    </xf>
    <xf numFmtId="177" fontId="40" fillId="0" borderId="0">
      <protection locked="0"/>
    </xf>
    <xf numFmtId="0" fontId="46" fillId="0" borderId="0" applyFont="0" applyFill="0" applyBorder="0" applyAlignment="0" applyProtection="0"/>
    <xf numFmtId="0" fontId="80" fillId="0" borderId="0"/>
    <xf numFmtId="0" fontId="39" fillId="16" borderId="0" applyNumberFormat="0" applyBorder="0" applyAlignment="0" applyProtection="0">
      <alignment vertical="center"/>
    </xf>
    <xf numFmtId="177" fontId="40" fillId="0" borderId="0">
      <protection locked="0"/>
    </xf>
    <xf numFmtId="177" fontId="42" fillId="0" borderId="0">
      <protection locked="0"/>
    </xf>
    <xf numFmtId="177" fontId="42" fillId="0" borderId="0">
      <protection locked="0"/>
    </xf>
    <xf numFmtId="183" fontId="82" fillId="0" borderId="0" applyFill="0" applyBorder="0" applyAlignment="0"/>
    <xf numFmtId="177" fontId="47" fillId="0" borderId="0">
      <protection locked="0"/>
    </xf>
    <xf numFmtId="177" fontId="47" fillId="0" borderId="0">
      <protection locked="0"/>
    </xf>
    <xf numFmtId="0" fontId="79" fillId="0" borderId="0" applyNumberFormat="0" applyFill="0" applyBorder="0" applyAlignment="0" applyProtection="0"/>
    <xf numFmtId="41" fontId="59" fillId="0" borderId="0" applyFont="0" applyFill="0" applyBorder="0" applyAlignment="0" applyProtection="0"/>
    <xf numFmtId="0" fontId="46" fillId="0" borderId="0" applyFont="0" applyFill="0" applyBorder="0" applyAlignment="0" applyProtection="0"/>
    <xf numFmtId="187" fontId="71" fillId="0" borderId="0"/>
    <xf numFmtId="184" fontId="47" fillId="0" borderId="0">
      <protection locked="0"/>
    </xf>
    <xf numFmtId="0" fontId="43" fillId="66" borderId="0" applyNumberFormat="0" applyBorder="0" applyAlignment="0" applyProtection="0">
      <alignment vertical="center"/>
    </xf>
    <xf numFmtId="184" fontId="47" fillId="0" borderId="0">
      <protection locked="0"/>
    </xf>
    <xf numFmtId="179" fontId="71" fillId="0" borderId="0"/>
    <xf numFmtId="177" fontId="40" fillId="0" borderId="0">
      <protection locked="0"/>
    </xf>
    <xf numFmtId="0" fontId="68" fillId="0" borderId="0" applyProtection="0"/>
    <xf numFmtId="176" fontId="71" fillId="0" borderId="0"/>
    <xf numFmtId="177" fontId="47" fillId="0" borderId="0">
      <protection locked="0"/>
    </xf>
    <xf numFmtId="2" fontId="68" fillId="0" borderId="0" applyProtection="0"/>
    <xf numFmtId="38" fontId="38" fillId="70" borderId="0" applyNumberFormat="0" applyBorder="0" applyAlignment="0" applyProtection="0"/>
    <xf numFmtId="177" fontId="42" fillId="0" borderId="0">
      <protection locked="0"/>
    </xf>
    <xf numFmtId="0" fontId="60" fillId="0" borderId="21" applyNumberFormat="0" applyAlignment="0" applyProtection="0">
      <alignment horizontal="left" vertical="center"/>
    </xf>
    <xf numFmtId="0" fontId="60" fillId="0" borderId="15">
      <alignment horizontal="left" vertical="center"/>
    </xf>
    <xf numFmtId="0" fontId="60" fillId="0" borderId="0" applyProtection="0"/>
    <xf numFmtId="37" fontId="78" fillId="0" borderId="0"/>
    <xf numFmtId="0" fontId="83" fillId="0" borderId="0"/>
    <xf numFmtId="177" fontId="40" fillId="0" borderId="0">
      <protection locked="0"/>
    </xf>
    <xf numFmtId="0" fontId="65" fillId="0" borderId="0"/>
    <xf numFmtId="189" fontId="47" fillId="0" borderId="0">
      <protection locked="0"/>
    </xf>
    <xf numFmtId="177" fontId="42" fillId="0" borderId="0">
      <protection locked="0"/>
    </xf>
    <xf numFmtId="10" fontId="59" fillId="0" borderId="0" applyFont="0" applyFill="0" applyBorder="0" applyAlignment="0" applyProtection="0"/>
    <xf numFmtId="0" fontId="10" fillId="0" borderId="0" applyNumberFormat="0" applyFill="0" applyBorder="0" applyAlignment="0" applyProtection="0"/>
    <xf numFmtId="0" fontId="68" fillId="0" borderId="25" applyProtection="0"/>
    <xf numFmtId="177" fontId="47" fillId="0" borderId="0">
      <protection locked="0"/>
    </xf>
    <xf numFmtId="0" fontId="10" fillId="0" borderId="0"/>
    <xf numFmtId="177" fontId="47" fillId="0" borderId="0">
      <protection locked="0"/>
    </xf>
    <xf numFmtId="177" fontId="47" fillId="0" borderId="0">
      <protection locked="0"/>
    </xf>
    <xf numFmtId="177" fontId="42" fillId="0" borderId="0">
      <protection locked="0"/>
    </xf>
    <xf numFmtId="177" fontId="47" fillId="0" borderId="0">
      <protection locked="0"/>
    </xf>
    <xf numFmtId="177" fontId="47" fillId="0" borderId="0">
      <protection locked="0"/>
    </xf>
    <xf numFmtId="177" fontId="47" fillId="0" borderId="0">
      <protection locked="0"/>
    </xf>
    <xf numFmtId="177" fontId="47" fillId="0" borderId="0">
      <protection locked="0"/>
    </xf>
    <xf numFmtId="177" fontId="47" fillId="0" borderId="0">
      <protection locked="0"/>
    </xf>
    <xf numFmtId="0" fontId="10" fillId="0" borderId="0">
      <alignment vertical="center"/>
    </xf>
    <xf numFmtId="177" fontId="47" fillId="0" borderId="0">
      <protection locked="0"/>
    </xf>
    <xf numFmtId="177" fontId="47" fillId="0" borderId="0">
      <protection locked="0"/>
    </xf>
    <xf numFmtId="0" fontId="10" fillId="0" borderId="0"/>
    <xf numFmtId="177" fontId="47" fillId="0" borderId="0">
      <protection locked="0"/>
    </xf>
    <xf numFmtId="177" fontId="47" fillId="0" borderId="0">
      <protection locked="0"/>
    </xf>
    <xf numFmtId="0" fontId="10" fillId="0" borderId="0"/>
    <xf numFmtId="177" fontId="47" fillId="0" borderId="0">
      <protection locked="0"/>
    </xf>
    <xf numFmtId="177" fontId="47" fillId="0" borderId="0">
      <protection locked="0"/>
    </xf>
    <xf numFmtId="0" fontId="39" fillId="16" borderId="0" applyNumberFormat="0" applyBorder="0" applyAlignment="0" applyProtection="0">
      <alignment vertical="center"/>
    </xf>
    <xf numFmtId="177" fontId="47" fillId="0" borderId="0">
      <protection locked="0"/>
    </xf>
    <xf numFmtId="177" fontId="47" fillId="0" borderId="0">
      <protection locked="0"/>
    </xf>
    <xf numFmtId="177" fontId="47" fillId="0" borderId="0">
      <protection locked="0"/>
    </xf>
    <xf numFmtId="177" fontId="47" fillId="0" borderId="0">
      <protection locked="0"/>
    </xf>
    <xf numFmtId="177" fontId="47" fillId="0" borderId="0">
      <protection locked="0"/>
    </xf>
    <xf numFmtId="177" fontId="47" fillId="0" borderId="0">
      <protection locked="0"/>
    </xf>
    <xf numFmtId="177" fontId="47" fillId="0" borderId="0">
      <protection locked="0"/>
    </xf>
    <xf numFmtId="177" fontId="42" fillId="0" borderId="0">
      <protection locked="0"/>
    </xf>
    <xf numFmtId="177" fontId="42" fillId="0" borderId="0">
      <protection locked="0"/>
    </xf>
    <xf numFmtId="177" fontId="42" fillId="0" borderId="0">
      <protection locked="0"/>
    </xf>
    <xf numFmtId="177" fontId="42" fillId="0" borderId="0">
      <protection locked="0"/>
    </xf>
    <xf numFmtId="177" fontId="42" fillId="0" borderId="0">
      <protection locked="0"/>
    </xf>
    <xf numFmtId="9" fontId="10" fillId="0" borderId="0" applyFont="0" applyFill="0" applyBorder="0" applyAlignment="0" applyProtection="0">
      <alignment vertical="center"/>
    </xf>
    <xf numFmtId="0" fontId="81" fillId="0" borderId="0" applyNumberFormat="0" applyFill="0" applyBorder="0" applyAlignment="0" applyProtection="0"/>
    <xf numFmtId="0" fontId="41" fillId="16" borderId="0" applyNumberFormat="0" applyBorder="0" applyAlignment="0" applyProtection="0"/>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1" fontId="8" fillId="0" borderId="13">
      <alignment vertical="center"/>
      <protection locked="0"/>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5" borderId="0" applyNumberFormat="0" applyBorder="0" applyAlignment="0" applyProtection="0">
      <alignment vertical="center"/>
    </xf>
    <xf numFmtId="0" fontId="50" fillId="20" borderId="0" applyNumberFormat="0" applyBorder="0" applyAlignment="0" applyProtection="0">
      <alignment vertical="center"/>
    </xf>
    <xf numFmtId="0" fontId="39" fillId="16" borderId="0" applyNumberFormat="0" applyBorder="0" applyAlignment="0" applyProtection="0">
      <alignment vertical="center"/>
    </xf>
    <xf numFmtId="0" fontId="41" fillId="16" borderId="0" applyNumberFormat="0" applyBorder="0" applyAlignment="0" applyProtection="0"/>
    <xf numFmtId="0" fontId="48" fillId="20" borderId="0" applyNumberFormat="0" applyBorder="0" applyAlignment="0" applyProtection="0">
      <alignment vertical="center"/>
    </xf>
    <xf numFmtId="0" fontId="41" fillId="69" borderId="0" applyNumberFormat="0" applyBorder="0" applyAlignment="0" applyProtection="0"/>
    <xf numFmtId="0" fontId="41" fillId="16" borderId="0" applyNumberFormat="0" applyBorder="0" applyAlignment="0" applyProtection="0"/>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38" fontId="46" fillId="0" borderId="0" applyFont="0" applyFill="0" applyBorder="0" applyAlignment="0" applyProtection="0"/>
    <xf numFmtId="0" fontId="43" fillId="30" borderId="0" applyNumberFormat="0" applyBorder="0" applyAlignment="0" applyProtection="0">
      <alignment vertical="center"/>
    </xf>
    <xf numFmtId="177" fontId="42" fillId="0" borderId="0">
      <protection locked="0"/>
    </xf>
    <xf numFmtId="0" fontId="7" fillId="0" borderId="0"/>
    <xf numFmtId="0" fontId="10" fillId="0" borderId="0"/>
    <xf numFmtId="0" fontId="44" fillId="18" borderId="0" applyNumberFormat="0" applyBorder="0" applyAlignment="0" applyProtection="0"/>
    <xf numFmtId="0" fontId="10" fillId="0" borderId="0">
      <alignment vertical="center"/>
    </xf>
    <xf numFmtId="0" fontId="10" fillId="0" borderId="0">
      <alignment vertical="center"/>
    </xf>
    <xf numFmtId="0" fontId="10" fillId="0" borderId="0"/>
    <xf numFmtId="0" fontId="48" fillId="20" borderId="0" applyNumberFormat="0" applyBorder="0" applyAlignment="0" applyProtection="0">
      <alignment vertical="center"/>
    </xf>
    <xf numFmtId="0" fontId="49" fillId="34" borderId="0" applyNumberFormat="0" applyBorder="0" applyAlignment="0" applyProtection="0"/>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0" borderId="0" applyNumberFormat="0" applyBorder="0" applyAlignment="0" applyProtection="0">
      <alignment vertical="center"/>
    </xf>
    <xf numFmtId="0" fontId="49" fillId="34" borderId="0" applyNumberFormat="0" applyBorder="0" applyAlignment="0" applyProtection="0"/>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177" fontId="42" fillId="0" borderId="0">
      <protection locked="0"/>
    </xf>
    <xf numFmtId="191" fontId="10" fillId="0" borderId="0" applyFont="0" applyFill="0" applyBorder="0" applyAlignment="0" applyProtection="0"/>
    <xf numFmtId="192" fontId="10" fillId="0" borderId="0" applyFont="0" applyFill="0" applyBorder="0" applyAlignment="0" applyProtection="0"/>
    <xf numFmtId="194" fontId="10" fillId="0" borderId="0" applyFont="0" applyFill="0" applyBorder="0" applyAlignment="0" applyProtection="0"/>
    <xf numFmtId="177" fontId="47" fillId="0" borderId="0">
      <protection locked="0"/>
    </xf>
    <xf numFmtId="177" fontId="33" fillId="0" borderId="0">
      <protection locked="0"/>
    </xf>
    <xf numFmtId="177" fontId="33" fillId="0" borderId="0">
      <protection locked="0"/>
    </xf>
    <xf numFmtId="177" fontId="33" fillId="0" borderId="0">
      <protection locked="0"/>
    </xf>
    <xf numFmtId="177" fontId="33" fillId="0" borderId="0">
      <protection locked="0"/>
    </xf>
    <xf numFmtId="177" fontId="42" fillId="0" borderId="0">
      <protection locked="0"/>
    </xf>
    <xf numFmtId="177" fontId="47" fillId="0" borderId="0">
      <protection locked="0"/>
    </xf>
    <xf numFmtId="177" fontId="42" fillId="0" borderId="0">
      <protection locked="0"/>
    </xf>
    <xf numFmtId="0" fontId="7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3" fillId="0" borderId="0"/>
    <xf numFmtId="0" fontId="44" fillId="79" borderId="0" applyNumberFormat="0" applyBorder="0" applyAlignment="0" applyProtection="0"/>
    <xf numFmtId="188" fontId="8" fillId="0" borderId="13">
      <alignment vertical="center"/>
      <protection locked="0"/>
    </xf>
    <xf numFmtId="0" fontId="72" fillId="0" borderId="0"/>
    <xf numFmtId="0" fontId="43" fillId="80" borderId="0" applyNumberFormat="0" applyBorder="0" applyAlignment="0" applyProtection="0">
      <alignment vertical="center"/>
    </xf>
    <xf numFmtId="40" fontId="46" fillId="0" borderId="0" applyFont="0" applyFill="0" applyBorder="0" applyAlignment="0" applyProtection="0"/>
  </cellStyleXfs>
  <cellXfs count="179">
    <xf numFmtId="0" fontId="0" fillId="0" borderId="0" xfId="0">
      <alignment vertical="center"/>
    </xf>
    <xf numFmtId="0" fontId="1" fillId="0" borderId="0" xfId="30">
      <alignment vertical="center"/>
    </xf>
    <xf numFmtId="0" fontId="2" fillId="0" borderId="0" xfId="30" applyFont="1" applyBorder="1" applyAlignment="1">
      <alignment horizontal="center" vertical="center" wrapText="1"/>
    </xf>
    <xf numFmtId="0" fontId="3" fillId="0" borderId="0" xfId="30" applyFont="1" applyBorder="1" applyAlignment="1">
      <alignment horizontal="left" vertical="center" wrapText="1"/>
    </xf>
    <xf numFmtId="0" fontId="3" fillId="0" borderId="0" xfId="30" applyFont="1" applyBorder="1" applyAlignment="1">
      <alignment horizontal="right" vertical="center" wrapText="1"/>
    </xf>
    <xf numFmtId="0" fontId="4" fillId="2" borderId="1" xfId="30" applyFont="1" applyFill="1" applyBorder="1" applyAlignment="1">
      <alignment vertical="center" wrapText="1"/>
    </xf>
    <xf numFmtId="0" fontId="4" fillId="2" borderId="2" xfId="30" applyFont="1" applyFill="1" applyBorder="1" applyAlignment="1">
      <alignment vertical="center" wrapText="1"/>
    </xf>
    <xf numFmtId="0" fontId="4" fillId="2" borderId="3" xfId="30" applyFont="1" applyFill="1" applyBorder="1" applyAlignment="1">
      <alignment horizontal="center" vertical="center" wrapText="1"/>
    </xf>
    <xf numFmtId="0" fontId="4" fillId="2" borderId="4" xfId="30" applyFont="1" applyFill="1" applyBorder="1" applyAlignment="1">
      <alignment horizontal="center" vertical="center" wrapText="1"/>
    </xf>
    <xf numFmtId="0" fontId="5" fillId="2" borderId="5" xfId="30" applyFont="1" applyFill="1" applyBorder="1" applyAlignment="1">
      <alignment horizontal="center" vertical="center" wrapText="1"/>
    </xf>
    <xf numFmtId="0" fontId="5" fillId="2" borderId="6" xfId="30" applyFont="1" applyFill="1" applyBorder="1" applyAlignment="1">
      <alignment horizontal="center" vertical="center" wrapText="1"/>
    </xf>
    <xf numFmtId="0" fontId="3" fillId="0" borderId="7" xfId="30" applyFont="1" applyBorder="1" applyAlignment="1">
      <alignment vertical="center" wrapText="1"/>
    </xf>
    <xf numFmtId="4" fontId="3" fillId="0" borderId="7" xfId="30" applyNumberFormat="1" applyFont="1" applyBorder="1" applyAlignment="1">
      <alignment vertical="center" wrapText="1"/>
    </xf>
    <xf numFmtId="178" fontId="3" fillId="0" borderId="7" xfId="30" applyNumberFormat="1" applyFont="1" applyBorder="1" applyAlignment="1">
      <alignment vertical="center" wrapText="1"/>
    </xf>
    <xf numFmtId="0" fontId="3" fillId="0" borderId="0" xfId="30" applyFont="1" applyBorder="1" applyAlignment="1">
      <alignment vertical="center" wrapText="1"/>
    </xf>
    <xf numFmtId="195" fontId="3" fillId="0" borderId="0" xfId="30" applyNumberFormat="1" applyFont="1" applyBorder="1" applyAlignment="1">
      <alignment vertical="center" wrapText="1"/>
    </xf>
    <xf numFmtId="0" fontId="3" fillId="3" borderId="0" xfId="30" applyFont="1" applyFill="1" applyBorder="1" applyAlignment="1">
      <alignment vertical="center" wrapText="1"/>
    </xf>
    <xf numFmtId="0" fontId="6" fillId="4" borderId="0" xfId="30" applyFont="1" applyFill="1" applyBorder="1" applyAlignment="1">
      <alignment horizontal="center" vertical="center" wrapText="1"/>
    </xf>
    <xf numFmtId="0" fontId="7" fillId="0" borderId="0" xfId="30" applyFont="1" applyBorder="1" applyAlignment="1">
      <alignment horizontal="center" vertical="center" wrapText="1"/>
    </xf>
    <xf numFmtId="0" fontId="7" fillId="0" borderId="0" xfId="30" applyFont="1" applyBorder="1" applyAlignment="1">
      <alignment vertical="center" wrapText="1"/>
    </xf>
    <xf numFmtId="0" fontId="8" fillId="2" borderId="1" xfId="30" applyFont="1" applyFill="1" applyBorder="1" applyAlignment="1">
      <alignment horizontal="center" vertical="center" wrapText="1"/>
    </xf>
    <xf numFmtId="0" fontId="8" fillId="2" borderId="2" xfId="30" applyFont="1" applyFill="1" applyBorder="1" applyAlignment="1">
      <alignment horizontal="center" vertical="center" wrapText="1"/>
    </xf>
    <xf numFmtId="0" fontId="8" fillId="2" borderId="3" xfId="30" applyFont="1" applyFill="1" applyBorder="1" applyAlignment="1">
      <alignment horizontal="center" vertical="center" wrapText="1"/>
    </xf>
    <xf numFmtId="0" fontId="8" fillId="2" borderId="5" xfId="30" applyFont="1" applyFill="1" applyBorder="1" applyAlignment="1">
      <alignment horizontal="center" vertical="center" wrapText="1"/>
    </xf>
    <xf numFmtId="0" fontId="7" fillId="0" borderId="8" xfId="30" applyFont="1" applyBorder="1" applyAlignment="1">
      <alignment horizontal="left" vertical="center" wrapText="1"/>
    </xf>
    <xf numFmtId="0" fontId="7" fillId="0" borderId="8" xfId="30" applyFont="1" applyBorder="1" applyAlignment="1">
      <alignment vertical="center" wrapText="1"/>
    </xf>
    <xf numFmtId="186" fontId="7" fillId="0" borderId="8" xfId="30" applyNumberFormat="1" applyFont="1" applyBorder="1" applyAlignment="1">
      <alignment horizontal="center" vertical="center" wrapText="1"/>
    </xf>
    <xf numFmtId="4" fontId="7" fillId="0" borderId="8" xfId="30" applyNumberFormat="1" applyFont="1" applyBorder="1" applyAlignment="1">
      <alignment horizontal="left" vertical="center" wrapText="1"/>
    </xf>
    <xf numFmtId="4" fontId="7" fillId="0" borderId="8" xfId="30" applyNumberFormat="1" applyFont="1" applyBorder="1" applyAlignment="1">
      <alignment horizontal="right" vertical="center" wrapText="1"/>
    </xf>
    <xf numFmtId="0" fontId="7" fillId="5" borderId="8" xfId="30" applyFont="1" applyFill="1" applyBorder="1" applyAlignment="1">
      <alignment horizontal="center" vertical="center" wrapText="1"/>
    </xf>
    <xf numFmtId="186" fontId="3" fillId="5" borderId="8" xfId="30" applyNumberFormat="1" applyFont="1" applyFill="1" applyBorder="1" applyAlignment="1">
      <alignment vertical="center" wrapText="1"/>
    </xf>
    <xf numFmtId="4" fontId="7" fillId="5" borderId="8" xfId="30" applyNumberFormat="1" applyFont="1" applyFill="1" applyBorder="1" applyAlignment="1">
      <alignment horizontal="right" vertical="center" wrapText="1"/>
    </xf>
    <xf numFmtId="0" fontId="7" fillId="0" borderId="0" xfId="30" applyFont="1" applyBorder="1" applyAlignment="1">
      <alignment horizontal="right" vertical="center" wrapText="1"/>
    </xf>
    <xf numFmtId="0" fontId="8" fillId="2" borderId="4" xfId="30" applyFont="1" applyFill="1" applyBorder="1" applyAlignment="1">
      <alignment horizontal="center" vertical="center" wrapText="1"/>
    </xf>
    <xf numFmtId="0" fontId="8" fillId="2" borderId="6" xfId="30" applyFont="1" applyFill="1" applyBorder="1" applyAlignment="1">
      <alignment horizontal="center" vertical="center" wrapText="1"/>
    </xf>
    <xf numFmtId="0" fontId="9" fillId="0" borderId="0" xfId="360" applyFont="1" applyFill="1" applyAlignment="1">
      <alignment vertical="center"/>
    </xf>
    <xf numFmtId="0" fontId="10" fillId="0" borderId="0" xfId="360" applyFont="1" applyFill="1"/>
    <xf numFmtId="0" fontId="10" fillId="0" borderId="0" xfId="360" applyFont="1" applyFill="1" applyAlignment="1">
      <alignment horizontal="left"/>
    </xf>
    <xf numFmtId="0" fontId="11" fillId="0" borderId="0" xfId="360" applyFont="1" applyFill="1"/>
    <xf numFmtId="0" fontId="12" fillId="0" borderId="0" xfId="360" applyFont="1" applyFill="1" applyAlignment="1">
      <alignment horizontal="center" vertical="center"/>
    </xf>
    <xf numFmtId="0" fontId="10" fillId="0" borderId="0" xfId="360" applyFont="1" applyFill="1" applyAlignment="1">
      <alignment horizontal="right"/>
    </xf>
    <xf numFmtId="0" fontId="13" fillId="0" borderId="9" xfId="360" applyFont="1" applyFill="1" applyBorder="1" applyAlignment="1">
      <alignment horizontal="center" vertical="center"/>
    </xf>
    <xf numFmtId="0" fontId="13" fillId="0" borderId="9" xfId="360" applyFont="1" applyFill="1" applyBorder="1" applyAlignment="1">
      <alignment horizontal="center" vertical="center" wrapText="1"/>
    </xf>
    <xf numFmtId="0" fontId="13" fillId="0" borderId="10" xfId="360" applyFont="1" applyFill="1" applyBorder="1" applyAlignment="1">
      <alignment horizontal="center" vertical="center"/>
    </xf>
    <xf numFmtId="0" fontId="13" fillId="0" borderId="11" xfId="360" applyFont="1" applyFill="1" applyBorder="1" applyAlignment="1">
      <alignment horizontal="center" vertical="center"/>
    </xf>
    <xf numFmtId="0" fontId="10" fillId="0" borderId="11" xfId="360" applyFont="1" applyFill="1" applyBorder="1" applyAlignment="1">
      <alignment horizontal="center" wrapText="1"/>
    </xf>
    <xf numFmtId="0" fontId="10" fillId="0" borderId="11" xfId="360" applyFont="1" applyFill="1" applyBorder="1" applyAlignment="1">
      <alignment horizontal="center" vertical="center"/>
    </xf>
    <xf numFmtId="0" fontId="13" fillId="0" borderId="12" xfId="360" applyFont="1" applyFill="1" applyBorder="1" applyAlignment="1">
      <alignment horizontal="center" vertical="center"/>
    </xf>
    <xf numFmtId="3" fontId="8" fillId="6" borderId="13" xfId="360" applyNumberFormat="1" applyFont="1" applyFill="1" applyBorder="1" applyAlignment="1" applyProtection="1">
      <alignment vertical="center"/>
    </xf>
    <xf numFmtId="190" fontId="8" fillId="7" borderId="13" xfId="360" applyNumberFormat="1" applyFont="1" applyFill="1" applyBorder="1" applyAlignment="1" applyProtection="1">
      <alignment vertical="center"/>
      <protection locked="0"/>
    </xf>
    <xf numFmtId="3" fontId="8" fillId="6" borderId="13" xfId="360" applyNumberFormat="1" applyFont="1" applyFill="1" applyBorder="1" applyAlignment="1" applyProtection="1">
      <alignment horizontal="left" vertical="center"/>
    </xf>
    <xf numFmtId="0" fontId="8" fillId="0" borderId="13" xfId="360" applyFont="1" applyFill="1" applyBorder="1" applyAlignment="1">
      <alignment vertical="center"/>
    </xf>
    <xf numFmtId="3" fontId="14" fillId="6" borderId="13" xfId="360" applyNumberFormat="1" applyFont="1" applyFill="1" applyBorder="1" applyAlignment="1" applyProtection="1">
      <alignment horizontal="left" vertical="center"/>
    </xf>
    <xf numFmtId="3" fontId="14" fillId="6" borderId="13" xfId="360" applyNumberFormat="1" applyFont="1" applyFill="1" applyBorder="1" applyAlignment="1" applyProtection="1">
      <alignment vertical="center"/>
    </xf>
    <xf numFmtId="0" fontId="8" fillId="0" borderId="13" xfId="360" applyFont="1" applyBorder="1" applyAlignment="1">
      <alignment horizontal="left" vertical="center"/>
    </xf>
    <xf numFmtId="0" fontId="14" fillId="0" borderId="13" xfId="360" applyFont="1" applyBorder="1" applyAlignment="1">
      <alignment horizontal="left" vertical="center"/>
    </xf>
    <xf numFmtId="0" fontId="15" fillId="0" borderId="13" xfId="362" applyFont="1" applyFill="1" applyBorder="1" applyAlignment="1">
      <alignment vertical="center" wrapText="1"/>
    </xf>
    <xf numFmtId="3" fontId="8" fillId="0" borderId="13" xfId="360" applyNumberFormat="1" applyFont="1" applyFill="1" applyBorder="1" applyAlignment="1" applyProtection="1">
      <alignment horizontal="left" vertical="center"/>
    </xf>
    <xf numFmtId="0" fontId="10" fillId="0" borderId="13" xfId="360" applyFont="1" applyFill="1" applyBorder="1"/>
    <xf numFmtId="0" fontId="9" fillId="0" borderId="13" xfId="360" applyFont="1" applyFill="1" applyBorder="1" applyAlignment="1">
      <alignment horizontal="distributed" vertical="center"/>
    </xf>
    <xf numFmtId="0" fontId="9" fillId="0" borderId="0" xfId="360" applyFont="1" applyFill="1" applyAlignment="1">
      <alignment horizontal="left" vertical="center"/>
    </xf>
    <xf numFmtId="0" fontId="16" fillId="7" borderId="0" xfId="360" applyFont="1" applyFill="1" applyAlignment="1">
      <alignment horizontal="left" vertical="center"/>
    </xf>
    <xf numFmtId="0" fontId="17" fillId="0" borderId="0" xfId="360" applyFont="1" applyFill="1" applyAlignment="1">
      <alignment horizontal="left" vertical="center"/>
    </xf>
    <xf numFmtId="0" fontId="10" fillId="6" borderId="0" xfId="360" applyFont="1" applyFill="1" applyAlignment="1">
      <alignment vertical="center"/>
    </xf>
    <xf numFmtId="0" fontId="13" fillId="0" borderId="0" xfId="360" applyFont="1" applyFill="1" applyAlignment="1">
      <alignment vertical="center"/>
    </xf>
    <xf numFmtId="0" fontId="10" fillId="0" borderId="0" xfId="360" applyFont="1" applyFill="1" applyAlignment="1">
      <alignment vertical="center"/>
    </xf>
    <xf numFmtId="0" fontId="11" fillId="0" borderId="0" xfId="360" applyFont="1" applyFill="1" applyAlignment="1">
      <alignment vertical="center"/>
    </xf>
    <xf numFmtId="0" fontId="10" fillId="0" borderId="0" xfId="360" applyFont="1" applyFill="1" applyAlignment="1">
      <alignment horizontal="right" vertical="center"/>
    </xf>
    <xf numFmtId="0" fontId="10" fillId="0" borderId="0" xfId="360" applyFont="1" applyFill="1" applyAlignment="1">
      <alignment horizontal="center" vertical="center"/>
    </xf>
    <xf numFmtId="0" fontId="18" fillId="0" borderId="14" xfId="360" applyFont="1" applyFill="1" applyBorder="1" applyAlignment="1">
      <alignment horizontal="center" vertical="center"/>
    </xf>
    <xf numFmtId="0" fontId="18" fillId="0" borderId="15" xfId="360" applyFont="1" applyFill="1" applyBorder="1" applyAlignment="1">
      <alignment horizontal="center" vertical="center"/>
    </xf>
    <xf numFmtId="0" fontId="18" fillId="0" borderId="16" xfId="360" applyFont="1" applyFill="1" applyBorder="1" applyAlignment="1">
      <alignment horizontal="center" vertical="center"/>
    </xf>
    <xf numFmtId="0" fontId="13" fillId="0" borderId="13" xfId="360" applyFont="1" applyFill="1" applyBorder="1" applyAlignment="1">
      <alignment horizontal="center" vertical="center"/>
    </xf>
    <xf numFmtId="0" fontId="13" fillId="0" borderId="13" xfId="360" applyFont="1" applyFill="1" applyBorder="1" applyAlignment="1">
      <alignment horizontal="center" vertical="center" wrapText="1"/>
    </xf>
    <xf numFmtId="0" fontId="8" fillId="6" borderId="13" xfId="360" applyFont="1" applyFill="1" applyBorder="1" applyAlignment="1">
      <alignment vertical="center"/>
    </xf>
    <xf numFmtId="3" fontId="19" fillId="6" borderId="13" xfId="360" applyNumberFormat="1" applyFont="1" applyFill="1" applyBorder="1" applyAlignment="1" applyProtection="1">
      <alignment vertical="center"/>
    </xf>
    <xf numFmtId="3" fontId="8" fillId="0" borderId="13" xfId="360" applyNumberFormat="1" applyFont="1" applyFill="1" applyBorder="1" applyAlignment="1" applyProtection="1">
      <alignment vertical="center"/>
    </xf>
    <xf numFmtId="3" fontId="14" fillId="0" borderId="13" xfId="360" applyNumberFormat="1" applyFont="1" applyFill="1" applyBorder="1" applyAlignment="1" applyProtection="1">
      <alignment vertical="center"/>
    </xf>
    <xf numFmtId="0" fontId="10" fillId="0" borderId="13" xfId="360" applyFont="1" applyFill="1" applyBorder="1" applyAlignment="1">
      <alignment vertical="center"/>
    </xf>
    <xf numFmtId="0" fontId="8" fillId="0" borderId="13" xfId="360" applyFont="1" applyBorder="1" applyAlignment="1">
      <alignment horizontal="right" vertical="center"/>
    </xf>
    <xf numFmtId="190" fontId="8" fillId="0" borderId="13" xfId="360" applyNumberFormat="1" applyFont="1" applyFill="1" applyBorder="1" applyAlignment="1" applyProtection="1">
      <alignment vertical="center"/>
      <protection locked="0"/>
    </xf>
    <xf numFmtId="0" fontId="9" fillId="0" borderId="13" xfId="360" applyFont="1" applyFill="1" applyBorder="1" applyAlignment="1">
      <alignment vertical="center"/>
    </xf>
    <xf numFmtId="1" fontId="8" fillId="0" borderId="13" xfId="360" applyNumberFormat="1" applyFont="1" applyFill="1" applyBorder="1" applyAlignment="1" applyProtection="1">
      <alignment vertical="center"/>
      <protection locked="0"/>
    </xf>
    <xf numFmtId="1" fontId="8" fillId="8" borderId="13" xfId="360" applyNumberFormat="1" applyFont="1" applyFill="1" applyBorder="1" applyAlignment="1" applyProtection="1">
      <alignment vertical="center"/>
      <protection locked="0"/>
    </xf>
    <xf numFmtId="190" fontId="16" fillId="9" borderId="0" xfId="360" applyNumberFormat="1" applyFont="1" applyFill="1" applyAlignment="1">
      <alignment horizontal="left" vertical="center"/>
    </xf>
    <xf numFmtId="190" fontId="16" fillId="0" borderId="0" xfId="360" applyNumberFormat="1" applyFont="1" applyFill="1" applyAlignment="1">
      <alignment horizontal="left" vertical="center"/>
    </xf>
    <xf numFmtId="0" fontId="10" fillId="0" borderId="0" xfId="306" applyFont="1" applyAlignment="1">
      <alignment horizontal="center" vertical="center" wrapText="1"/>
    </xf>
    <xf numFmtId="0" fontId="10" fillId="0" borderId="0" xfId="364"/>
    <xf numFmtId="0" fontId="11" fillId="0" borderId="13" xfId="306" applyFont="1" applyBorder="1" applyAlignment="1">
      <alignment horizontal="left" vertical="center" wrapText="1"/>
    </xf>
    <xf numFmtId="182" fontId="11" fillId="0" borderId="13" xfId="306" applyNumberFormat="1" applyFont="1" applyFill="1" applyBorder="1" applyAlignment="1">
      <alignment horizontal="center" vertical="center" wrapText="1"/>
    </xf>
    <xf numFmtId="0" fontId="20" fillId="0" borderId="13" xfId="306" applyFont="1" applyFill="1" applyBorder="1" applyAlignment="1">
      <alignment horizontal="center" vertical="center" wrapText="1"/>
    </xf>
    <xf numFmtId="0" fontId="21" fillId="10" borderId="13" xfId="306" applyFont="1" applyFill="1" applyBorder="1" applyAlignment="1">
      <alignment horizontal="left" vertical="center" wrapText="1"/>
    </xf>
    <xf numFmtId="182" fontId="10" fillId="10" borderId="13" xfId="306" applyNumberFormat="1" applyFont="1" applyFill="1" applyBorder="1" applyAlignment="1">
      <alignment horizontal="center" vertical="center" wrapText="1"/>
    </xf>
    <xf numFmtId="182" fontId="13" fillId="0" borderId="13" xfId="306" applyNumberFormat="1" applyFont="1" applyFill="1" applyBorder="1" applyAlignment="1">
      <alignment horizontal="center" vertical="center" wrapText="1"/>
    </xf>
    <xf numFmtId="0" fontId="22" fillId="10" borderId="13" xfId="306" applyFont="1" applyFill="1" applyBorder="1" applyAlignment="1">
      <alignment horizontal="center" vertical="center" wrapText="1"/>
    </xf>
    <xf numFmtId="0" fontId="21" fillId="11" borderId="11" xfId="306" applyFont="1" applyFill="1" applyBorder="1" applyAlignment="1">
      <alignment horizontal="left" vertical="center" wrapText="1"/>
    </xf>
    <xf numFmtId="182" fontId="10" fillId="0" borderId="13" xfId="306" applyNumberFormat="1" applyFont="1" applyFill="1" applyBorder="1" applyAlignment="1">
      <alignment horizontal="center" vertical="center" wrapText="1"/>
    </xf>
    <xf numFmtId="0" fontId="22" fillId="0" borderId="13" xfId="306" applyFont="1" applyFill="1" applyBorder="1" applyAlignment="1">
      <alignment horizontal="center" vertical="center" wrapText="1"/>
    </xf>
    <xf numFmtId="0" fontId="11" fillId="8" borderId="11" xfId="306" applyFont="1" applyFill="1" applyBorder="1" applyAlignment="1">
      <alignment horizontal="left" vertical="center" wrapText="1"/>
    </xf>
    <xf numFmtId="0" fontId="11" fillId="0" borderId="11" xfId="306" applyFont="1" applyFill="1" applyBorder="1" applyAlignment="1">
      <alignment horizontal="left" vertical="center" wrapText="1"/>
    </xf>
    <xf numFmtId="0" fontId="23" fillId="0" borderId="13" xfId="306" applyFont="1" applyFill="1" applyBorder="1" applyAlignment="1">
      <alignment horizontal="center" vertical="center" wrapText="1"/>
    </xf>
    <xf numFmtId="182" fontId="10" fillId="0" borderId="13" xfId="306" applyNumberFormat="1" applyFont="1" applyFill="1" applyBorder="1" applyAlignment="1">
      <alignment horizontal="right" vertical="center" wrapText="1"/>
    </xf>
    <xf numFmtId="0" fontId="11" fillId="8" borderId="13" xfId="306" applyFont="1" applyFill="1" applyBorder="1" applyAlignment="1">
      <alignment horizontal="left" vertical="center" wrapText="1"/>
    </xf>
    <xf numFmtId="0" fontId="20" fillId="0" borderId="13" xfId="306" applyFont="1" applyBorder="1" applyAlignment="1" applyProtection="1">
      <alignment horizontal="left" vertical="center" wrapText="1"/>
    </xf>
    <xf numFmtId="185" fontId="10" fillId="0" borderId="13" xfId="306" applyNumberFormat="1" applyFont="1" applyFill="1" applyBorder="1" applyAlignment="1" applyProtection="1">
      <alignment vertical="center" wrapText="1"/>
    </xf>
    <xf numFmtId="182" fontId="10" fillId="0" borderId="13" xfId="306" applyNumberFormat="1" applyFont="1" applyFill="1" applyBorder="1" applyAlignment="1" applyProtection="1">
      <alignment vertical="center" wrapText="1"/>
    </xf>
    <xf numFmtId="185" fontId="13" fillId="0" borderId="13" xfId="364" applyNumberFormat="1" applyFont="1" applyFill="1" applyBorder="1" applyAlignment="1" applyProtection="1">
      <alignment vertical="center" wrapText="1"/>
    </xf>
    <xf numFmtId="0" fontId="22" fillId="0" borderId="13" xfId="306" applyFont="1" applyFill="1" applyBorder="1" applyAlignment="1" applyProtection="1">
      <alignment vertical="center" wrapText="1"/>
    </xf>
    <xf numFmtId="1" fontId="22" fillId="0" borderId="13" xfId="306" applyNumberFormat="1" applyFont="1" applyFill="1" applyBorder="1" applyAlignment="1" applyProtection="1">
      <alignment horizontal="center" vertical="center" wrapText="1"/>
    </xf>
    <xf numFmtId="0" fontId="11" fillId="0" borderId="13" xfId="306" applyFont="1" applyFill="1" applyBorder="1" applyAlignment="1">
      <alignment horizontal="left" vertical="center" wrapText="1"/>
    </xf>
    <xf numFmtId="0" fontId="21" fillId="11" borderId="13" xfId="306" applyFont="1" applyFill="1" applyBorder="1" applyAlignment="1">
      <alignment horizontal="left" vertical="center" wrapText="1"/>
    </xf>
    <xf numFmtId="0" fontId="22" fillId="0" borderId="0" xfId="306" applyFont="1" applyFill="1" applyAlignment="1">
      <alignment horizontal="center" vertical="center" wrapText="1"/>
    </xf>
    <xf numFmtId="1" fontId="22" fillId="0" borderId="13" xfId="306" applyNumberFormat="1" applyFont="1" applyFill="1" applyBorder="1" applyAlignment="1">
      <alignment horizontal="center" vertical="center" wrapText="1"/>
    </xf>
    <xf numFmtId="0" fontId="22" fillId="0" borderId="13" xfId="364" applyFont="1" applyFill="1" applyBorder="1" applyAlignment="1">
      <alignment horizontal="center" vertical="center" wrapText="1"/>
    </xf>
    <xf numFmtId="0" fontId="11" fillId="12" borderId="13" xfId="306" applyFont="1" applyFill="1" applyBorder="1" applyAlignment="1">
      <alignment horizontal="left" vertical="center" wrapText="1"/>
    </xf>
    <xf numFmtId="0" fontId="24" fillId="0" borderId="13" xfId="306" applyFont="1" applyFill="1" applyBorder="1" applyAlignment="1">
      <alignment horizontal="left" vertical="center" wrapText="1"/>
    </xf>
    <xf numFmtId="0" fontId="11" fillId="0" borderId="0" xfId="306" applyFont="1" applyAlignment="1">
      <alignment horizontal="left" vertical="center" wrapText="1"/>
    </xf>
    <xf numFmtId="0" fontId="25" fillId="0" borderId="13" xfId="306" applyFont="1" applyFill="1" applyBorder="1" applyAlignment="1">
      <alignment horizontal="center" vertical="center" wrapText="1"/>
    </xf>
    <xf numFmtId="0" fontId="21" fillId="11" borderId="14" xfId="306" applyFont="1" applyFill="1" applyBorder="1" applyAlignment="1">
      <alignment horizontal="left" vertical="center" wrapText="1"/>
    </xf>
    <xf numFmtId="0" fontId="11" fillId="8" borderId="0" xfId="306" applyFont="1" applyFill="1" applyAlignment="1">
      <alignment horizontal="left" vertical="center" wrapText="1"/>
    </xf>
    <xf numFmtId="185" fontId="10" fillId="0" borderId="13" xfId="364" applyNumberFormat="1" applyFill="1" applyBorder="1" applyAlignment="1">
      <alignment horizontal="right"/>
    </xf>
    <xf numFmtId="0" fontId="10" fillId="0" borderId="13" xfId="364" applyFill="1" applyBorder="1" applyAlignment="1"/>
    <xf numFmtId="0" fontId="10" fillId="0" borderId="13" xfId="364" applyFont="1" applyBorder="1" applyAlignment="1">
      <alignment wrapText="1"/>
    </xf>
    <xf numFmtId="185" fontId="10" fillId="0" borderId="13" xfId="364" applyNumberFormat="1" applyBorder="1" applyAlignment="1">
      <alignment horizontal="right"/>
    </xf>
    <xf numFmtId="0" fontId="10" fillId="0" borderId="13" xfId="364" applyBorder="1" applyAlignment="1"/>
    <xf numFmtId="0" fontId="22" fillId="0" borderId="13" xfId="364" applyFont="1" applyBorder="1" applyAlignment="1">
      <alignment wrapText="1"/>
    </xf>
    <xf numFmtId="182" fontId="10" fillId="0" borderId="0" xfId="306" applyNumberFormat="1" applyFont="1" applyFill="1" applyAlignment="1">
      <alignment horizontal="center" vertical="center" wrapText="1"/>
    </xf>
    <xf numFmtId="0" fontId="0" fillId="0" borderId="0" xfId="185">
      <alignment vertical="center"/>
    </xf>
    <xf numFmtId="0" fontId="0" fillId="0" borderId="0" xfId="185" applyFont="1" applyFill="1" applyAlignment="1">
      <alignment vertical="center"/>
    </xf>
    <xf numFmtId="0" fontId="0" fillId="6" borderId="0" xfId="364" applyFont="1" applyFill="1" applyAlignment="1">
      <alignment vertical="center"/>
    </xf>
    <xf numFmtId="0" fontId="0" fillId="0" borderId="0" xfId="364" applyFont="1" applyFill="1" applyAlignment="1">
      <alignment vertical="center"/>
    </xf>
    <xf numFmtId="193" fontId="0" fillId="0" borderId="0" xfId="364" applyNumberFormat="1" applyFont="1" applyFill="1" applyAlignment="1">
      <alignment vertical="center"/>
    </xf>
    <xf numFmtId="0" fontId="11" fillId="0" borderId="0" xfId="185" applyFont="1" applyFill="1" applyAlignment="1">
      <alignment vertical="center" wrapText="1"/>
    </xf>
    <xf numFmtId="193" fontId="26" fillId="0" borderId="0" xfId="185" applyNumberFormat="1" applyFont="1" applyFill="1" applyAlignment="1">
      <alignment vertical="center"/>
    </xf>
    <xf numFmtId="0" fontId="27" fillId="0" borderId="0" xfId="185" applyFont="1" applyFill="1" applyAlignment="1">
      <alignment horizontal="center" vertical="center"/>
    </xf>
    <xf numFmtId="0" fontId="12" fillId="0" borderId="0" xfId="185" applyFont="1" applyFill="1" applyAlignment="1">
      <alignment horizontal="center" vertical="center"/>
    </xf>
    <xf numFmtId="0" fontId="28" fillId="0" borderId="0" xfId="185" applyFont="1" applyFill="1" applyAlignment="1">
      <alignment horizontal="left" vertical="center" wrapText="1"/>
    </xf>
    <xf numFmtId="193" fontId="28" fillId="0" borderId="0" xfId="185" applyNumberFormat="1" applyFont="1" applyFill="1" applyAlignment="1">
      <alignment vertical="center"/>
    </xf>
    <xf numFmtId="0" fontId="0" fillId="0" borderId="0" xfId="185" applyFont="1" applyFill="1" applyAlignment="1">
      <alignment horizontal="right" vertical="center"/>
    </xf>
    <xf numFmtId="0" fontId="13" fillId="0" borderId="13" xfId="364" applyFont="1" applyFill="1" applyBorder="1" applyAlignment="1">
      <alignment horizontal="center" vertical="center"/>
    </xf>
    <xf numFmtId="193" fontId="13" fillId="0" borderId="13" xfId="364" applyNumberFormat="1" applyFont="1" applyFill="1" applyBorder="1" applyAlignment="1">
      <alignment horizontal="center" vertical="center" wrapText="1"/>
    </xf>
    <xf numFmtId="0" fontId="13" fillId="0" borderId="13" xfId="116" applyFont="1" applyFill="1" applyBorder="1" applyAlignment="1">
      <alignment horizontal="center" vertical="center" wrapText="1"/>
    </xf>
    <xf numFmtId="3" fontId="8" fillId="0" borderId="13" xfId="364" applyNumberFormat="1" applyFont="1" applyFill="1" applyBorder="1" applyAlignment="1" applyProtection="1">
      <alignment vertical="center"/>
    </xf>
    <xf numFmtId="193" fontId="8" fillId="0" borderId="13" xfId="364" applyNumberFormat="1" applyFont="1" applyFill="1" applyBorder="1" applyAlignment="1" applyProtection="1">
      <alignment horizontal="center" vertical="center"/>
      <protection locked="0"/>
    </xf>
    <xf numFmtId="3" fontId="8" fillId="0" borderId="13" xfId="364" applyNumberFormat="1" applyFont="1" applyFill="1" applyBorder="1" applyAlignment="1" applyProtection="1">
      <alignment horizontal="left" vertical="center"/>
    </xf>
    <xf numFmtId="193" fontId="8" fillId="0" borderId="13" xfId="364" applyNumberFormat="1" applyFont="1" applyFill="1" applyBorder="1" applyAlignment="1">
      <alignment horizontal="center" vertical="center"/>
    </xf>
    <xf numFmtId="193" fontId="8" fillId="0" borderId="13" xfId="364" applyNumberFormat="1" applyFont="1" applyFill="1" applyBorder="1" applyAlignment="1" applyProtection="1">
      <alignment horizontal="center" vertical="center"/>
    </xf>
    <xf numFmtId="0" fontId="8" fillId="0" borderId="13" xfId="364" applyFont="1" applyFill="1" applyBorder="1" applyAlignment="1">
      <alignment horizontal="left" vertical="center"/>
    </xf>
    <xf numFmtId="193" fontId="0" fillId="0" borderId="13" xfId="364" applyNumberFormat="1" applyFont="1" applyFill="1" applyBorder="1" applyAlignment="1">
      <alignment horizontal="center" vertical="center"/>
    </xf>
    <xf numFmtId="0" fontId="9" fillId="0" borderId="13" xfId="364" applyFont="1" applyFill="1" applyBorder="1" applyAlignment="1">
      <alignment horizontal="distributed" vertical="center"/>
    </xf>
    <xf numFmtId="0" fontId="10" fillId="0" borderId="0" xfId="360" applyFill="1" applyAlignment="1">
      <alignment vertical="center"/>
    </xf>
    <xf numFmtId="0" fontId="9" fillId="0" borderId="11" xfId="360" applyFont="1" applyFill="1" applyBorder="1" applyAlignment="1">
      <alignment horizontal="center" vertical="center"/>
    </xf>
    <xf numFmtId="0" fontId="17" fillId="7" borderId="0" xfId="360" applyFont="1" applyFill="1" applyAlignment="1">
      <alignment horizontal="center" vertical="center"/>
    </xf>
    <xf numFmtId="3" fontId="14" fillId="0" borderId="13" xfId="360" applyNumberFormat="1" applyFont="1" applyFill="1" applyBorder="1" applyAlignment="1" applyProtection="1">
      <alignment horizontal="left" vertical="center"/>
    </xf>
    <xf numFmtId="0" fontId="8" fillId="0" borderId="13" xfId="360" applyFont="1" applyBorder="1" applyAlignment="1">
      <alignment vertical="center"/>
    </xf>
    <xf numFmtId="0" fontId="17" fillId="0" borderId="0" xfId="360" applyFont="1" applyFill="1" applyAlignment="1">
      <alignment horizontal="center" vertical="center"/>
    </xf>
    <xf numFmtId="0" fontId="17" fillId="10" borderId="0" xfId="360" applyFont="1" applyFill="1" applyAlignment="1">
      <alignment horizontal="center" vertical="center"/>
    </xf>
    <xf numFmtId="0" fontId="10" fillId="10" borderId="0" xfId="360" applyFill="1" applyAlignment="1">
      <alignment vertical="center"/>
    </xf>
    <xf numFmtId="0" fontId="29" fillId="0" borderId="13" xfId="360" applyFont="1" applyBorder="1" applyAlignment="1">
      <alignment horizontal="left" vertical="center"/>
    </xf>
    <xf numFmtId="0" fontId="14" fillId="0" borderId="13" xfId="362" applyFont="1" applyFill="1" applyBorder="1" applyAlignment="1">
      <alignment vertical="center" wrapText="1"/>
    </xf>
    <xf numFmtId="0" fontId="0" fillId="0" borderId="13" xfId="362" applyFont="1" applyFill="1" applyBorder="1" applyAlignment="1">
      <alignment vertical="center" wrapText="1"/>
    </xf>
    <xf numFmtId="0" fontId="10" fillId="0" borderId="13" xfId="360" applyFill="1" applyBorder="1" applyAlignment="1">
      <alignment vertical="center"/>
    </xf>
    <xf numFmtId="3" fontId="8" fillId="8" borderId="13" xfId="360" applyNumberFormat="1" applyFont="1" applyFill="1" applyBorder="1" applyAlignment="1" applyProtection="1">
      <alignment horizontal="left" vertical="center"/>
    </xf>
    <xf numFmtId="0" fontId="0" fillId="0" borderId="0" xfId="185" applyFont="1" applyFill="1" applyAlignment="1">
      <alignment vertical="center" wrapText="1"/>
    </xf>
    <xf numFmtId="0" fontId="30" fillId="0" borderId="0" xfId="185" applyFont="1" applyFill="1" applyAlignment="1">
      <alignment horizontal="center" vertical="center"/>
    </xf>
    <xf numFmtId="0" fontId="31" fillId="0" borderId="0" xfId="185" applyFont="1" applyFill="1" applyAlignment="1">
      <alignment horizontal="left" vertical="center" wrapText="1"/>
    </xf>
    <xf numFmtId="0" fontId="31" fillId="0" borderId="0" xfId="185" applyFont="1" applyFill="1" applyAlignment="1">
      <alignment vertical="center"/>
    </xf>
    <xf numFmtId="0" fontId="31" fillId="0" borderId="0" xfId="185" applyFont="1" applyFill="1" applyAlignment="1">
      <alignment horizontal="right" vertical="center"/>
    </xf>
    <xf numFmtId="0" fontId="13" fillId="0" borderId="13" xfId="185" applyFont="1" applyFill="1" applyBorder="1" applyAlignment="1">
      <alignment horizontal="center" vertical="center" wrapText="1"/>
    </xf>
    <xf numFmtId="0" fontId="13" fillId="0" borderId="13" xfId="185" applyFont="1" applyFill="1" applyBorder="1" applyAlignment="1">
      <alignment horizontal="center" vertical="center"/>
    </xf>
    <xf numFmtId="3" fontId="8" fillId="0" borderId="13" xfId="185" applyNumberFormat="1" applyFont="1" applyFill="1" applyBorder="1" applyAlignment="1" applyProtection="1">
      <alignment vertical="center" wrapText="1"/>
    </xf>
    <xf numFmtId="0" fontId="8" fillId="0" borderId="13" xfId="185" applyFont="1" applyFill="1" applyBorder="1" applyAlignment="1">
      <alignment horizontal="center" vertical="center"/>
    </xf>
    <xf numFmtId="0" fontId="0" fillId="0" borderId="13" xfId="185" applyBorder="1" applyAlignment="1">
      <alignment horizontal="center" vertical="center"/>
    </xf>
    <xf numFmtId="3" fontId="29" fillId="0" borderId="13" xfId="185" applyNumberFormat="1" applyFont="1" applyFill="1" applyBorder="1" applyAlignment="1" applyProtection="1">
      <alignment vertical="center" wrapText="1"/>
    </xf>
    <xf numFmtId="0" fontId="9" fillId="0" borderId="13" xfId="185" applyFont="1" applyFill="1" applyBorder="1" applyAlignment="1">
      <alignment horizontal="distributed" vertical="center" wrapText="1"/>
    </xf>
    <xf numFmtId="0" fontId="0" fillId="0" borderId="13" xfId="185" applyFont="1" applyFill="1" applyBorder="1" applyAlignment="1">
      <alignment vertical="center"/>
    </xf>
    <xf numFmtId="0" fontId="8" fillId="0" borderId="13" xfId="185" applyFont="1" applyFill="1" applyBorder="1" applyAlignment="1">
      <alignment horizontal="right" vertical="center"/>
    </xf>
    <xf numFmtId="0" fontId="0" fillId="0" borderId="13" xfId="185" applyBorder="1">
      <alignment vertical="center"/>
    </xf>
    <xf numFmtId="1" fontId="8" fillId="0" borderId="13" xfId="185" applyNumberFormat="1" applyFont="1" applyFill="1" applyBorder="1" applyAlignment="1">
      <alignment horizontal="center" vertical="center"/>
    </xf>
  </cellXfs>
  <cellStyles count="398">
    <cellStyle name="常规" xfId="0" builtinId="0"/>
    <cellStyle name="Input [yellow]" xfId="1"/>
    <cellStyle name="????" xfId="2"/>
    <cellStyle name="??¨′" xfId="3"/>
    <cellStyle name="货币[0]" xfId="4" builtinId="7"/>
    <cellStyle name="货币" xfId="5" builtinId="4"/>
    <cellStyle name="好_津补贴保障测算(5.21)_县，市14.5月简析" xfId="6"/>
    <cellStyle name="Comma_04" xfId="7"/>
    <cellStyle name="60% - 着色 2" xfId="8"/>
    <cellStyle name="20% - 强调文字颜色 3" xfId="9" builtinId="38"/>
    <cellStyle name="输入" xfId="10" builtinId="20"/>
    <cellStyle name="???§??" xfId="11"/>
    <cellStyle name="千位分隔[0]" xfId="12" builtinId="6"/>
    <cellStyle name="Accent2 - 40%" xfId="13"/>
    <cellStyle name="差" xfId="14" builtinId="27"/>
    <cellStyle name="好_sheet1_县，市14.5月简析" xfId="15"/>
    <cellStyle name="千位分隔" xfId="16" builtinId="3"/>
    <cellStyle name="千_NJ18-15" xfId="17"/>
    <cellStyle name="40% - 强调文字颜色 3" xfId="18" builtinId="39"/>
    <cellStyle name="超链接" xfId="19" builtinId="8"/>
    <cellStyle name="Accent2 - 60%" xfId="20"/>
    <cellStyle name="60% - 强调文字颜色 3" xfId="21" builtinId="40"/>
    <cellStyle name="百分比" xfId="22" builtinId="5"/>
    <cellStyle name="普通" xfId="23"/>
    <cellStyle name="百_04-19" xfId="24"/>
    <cellStyle name="Ç§î»[0]" xfId="25"/>
    <cellStyle name="Accent6_县，市14.5月简析" xfId="26"/>
    <cellStyle name="已访问的超链接" xfId="27" builtinId="9"/>
    <cellStyle name="货" xfId="28"/>
    <cellStyle name="货_NJ18-15" xfId="29"/>
    <cellStyle name="常规 6" xfId="30"/>
    <cellStyle name="百_NJ17-26" xfId="31"/>
    <cellStyle name="注释" xfId="32" builtinId="10"/>
    <cellStyle name="好_省属监狱人员级别表(驻外)_县，市14.5月简析" xfId="33"/>
    <cellStyle name="?¡ì?" xfId="34"/>
    <cellStyle name="60% - 强调文字颜色 2" xfId="35" builtinId="36"/>
    <cellStyle name="?§??[" xfId="36"/>
    <cellStyle name="标题 4" xfId="37" builtinId="19"/>
    <cellStyle name="常规 3_西平县2016年预算表格" xfId="38"/>
    <cellStyle name="百_NJ18-39" xfId="39"/>
    <cellStyle name="警告文本" xfId="40" builtinId="11"/>
    <cellStyle name="标题" xfId="41" builtinId="15"/>
    <cellStyle name="?§??·" xfId="42"/>
    <cellStyle name="解释性文本" xfId="43" builtinId="53"/>
    <cellStyle name="标题 1" xfId="44" builtinId="16"/>
    <cellStyle name="好_县，市14.5月简析" xfId="45"/>
    <cellStyle name="标题 2" xfId="46" builtinId="17"/>
    <cellStyle name="60% - 强调文字颜色 1" xfId="47" builtinId="32"/>
    <cellStyle name="标题 3" xfId="48" builtinId="18"/>
    <cellStyle name="60% - 强调文字颜色 4" xfId="49" builtinId="44"/>
    <cellStyle name="输出" xfId="50" builtinId="21"/>
    <cellStyle name="计算" xfId="51" builtinId="22"/>
    <cellStyle name="检查单元格" xfId="52" builtinId="23"/>
    <cellStyle name="20% - 强调文字颜色 6" xfId="53" builtinId="50"/>
    <cellStyle name="百_NJ18-13" xfId="54"/>
    <cellStyle name="百_NJ18-08" xfId="55"/>
    <cellStyle name="百_2005-19" xfId="56"/>
    <cellStyle name="Currency [0]" xfId="57"/>
    <cellStyle name="»õ±ò[0]" xfId="58"/>
    <cellStyle name="强调文字颜色 2" xfId="59" builtinId="33"/>
    <cellStyle name="链接单元格" xfId="60" builtinId="24"/>
    <cellStyle name="汇总" xfId="61" builtinId="25"/>
    <cellStyle name="好" xfId="62" builtinId="26"/>
    <cellStyle name="着色 5" xfId="63"/>
    <cellStyle name="适中" xfId="64" builtinId="28"/>
    <cellStyle name="20% - 强调文字颜色 5" xfId="65" builtinId="46"/>
    <cellStyle name="百_NJ18-12" xfId="66"/>
    <cellStyle name="百_NJ18-07" xfId="67"/>
    <cellStyle name="百_2005-18" xfId="68"/>
    <cellStyle name="强调文字颜色 1" xfId="69" builtinId="29"/>
    <cellStyle name="20% - 强调文字颜色 1" xfId="70" builtinId="30"/>
    <cellStyle name="40% - 强调文字颜色 1" xfId="71" builtinId="31"/>
    <cellStyle name="»õ±ò_10" xfId="72"/>
    <cellStyle name="20% - 强调文字颜色 2" xfId="73" builtinId="34"/>
    <cellStyle name="40% - 强调文字颜色 2" xfId="74" builtinId="35"/>
    <cellStyle name="好_20090629_县，市14.5月简析" xfId="75"/>
    <cellStyle name="百_NJ18-14" xfId="76"/>
    <cellStyle name="百_NJ18-09" xfId="77"/>
    <cellStyle name="强调文字颜色 3" xfId="78" builtinId="37"/>
    <cellStyle name="强调文字颜色 4" xfId="79" builtinId="41"/>
    <cellStyle name="???à" xfId="80"/>
    <cellStyle name="20% - 强调文字颜色 4" xfId="81" builtinId="42"/>
    <cellStyle name="20% - 着色 1" xfId="82"/>
    <cellStyle name="40% - 强调文字颜色 4" xfId="83" builtinId="43"/>
    <cellStyle name="百_NJ18-21" xfId="84"/>
    <cellStyle name="强调文字颜色 5" xfId="85" builtinId="45"/>
    <cellStyle name="20% - 着色 2" xfId="86"/>
    <cellStyle name="40% - 强调文字颜色 5" xfId="87" builtinId="47"/>
    <cellStyle name="60% - 强调文字颜色 5" xfId="88" builtinId="48"/>
    <cellStyle name="百_NJ18-17" xfId="89"/>
    <cellStyle name="强调文字颜色 6" xfId="90" builtinId="49"/>
    <cellStyle name="20% - 着色 3" xfId="91"/>
    <cellStyle name="40% - 强调文字颜色 6" xfId="92" builtinId="51"/>
    <cellStyle name="60% - 强调文字颜色 6" xfId="93" builtinId="52"/>
    <cellStyle name="??¨¬" xfId="94"/>
    <cellStyle name="??¨???" xfId="95"/>
    <cellStyle name="??¡" xfId="96"/>
    <cellStyle name="??¨" xfId="97"/>
    <cellStyle name=" " xfId="98"/>
    <cellStyle name="??" xfId="99"/>
    <cellStyle name="Accent3 - 60%" xfId="100"/>
    <cellStyle name="???" xfId="101"/>
    <cellStyle name="百_NJ18-19" xfId="102"/>
    <cellStyle name="???¨" xfId="103"/>
    <cellStyle name="???¨¤" xfId="104"/>
    <cellStyle name="百_03-17" xfId="105"/>
    <cellStyle name="???à¨" xfId="106"/>
    <cellStyle name="??_NJ02-44" xfId="107"/>
    <cellStyle name="3_05" xfId="108"/>
    <cellStyle name="??¡à¨" xfId="109"/>
    <cellStyle name="_2005-17" xfId="110"/>
    <cellStyle name="??¨¬???" xfId="111"/>
    <cellStyle name="归盒啦_95" xfId="112"/>
    <cellStyle name="??±" xfId="113"/>
    <cellStyle name="??±ò[" xfId="114"/>
    <cellStyle name="千分位[0]" xfId="115"/>
    <cellStyle name="常规 2" xfId="116"/>
    <cellStyle name="百_NJ17-22" xfId="117"/>
    <cellStyle name="??ì" xfId="118"/>
    <cellStyle name="??ì???" xfId="119"/>
    <cellStyle name="표준_0N-HANDLING " xfId="120"/>
    <cellStyle name="??ì??[" xfId="121"/>
    <cellStyle name="?¡ì??¡¤" xfId="122"/>
    <cellStyle name="?§" xfId="123"/>
    <cellStyle name="千分位_ 白土" xfId="124"/>
    <cellStyle name="Accent3_县，市14.5月简析" xfId="125"/>
    <cellStyle name="?§?" xfId="126"/>
    <cellStyle name="?§??" xfId="127"/>
    <cellStyle name="»õ±ò" xfId="128"/>
    <cellStyle name="?§??[0" xfId="129"/>
    <cellStyle name="_05" xfId="130"/>
    <cellStyle name="_1" xfId="131"/>
    <cellStyle name="强调 2" xfId="132"/>
    <cellStyle name="_13" xfId="133"/>
    <cellStyle name="60% - 着色 4" xfId="134"/>
    <cellStyle name="_13-19" xfId="135"/>
    <cellStyle name="_13-19(1)" xfId="136"/>
    <cellStyle name="常规 2 4" xfId="137"/>
    <cellStyle name="_16" xfId="138"/>
    <cellStyle name="_17" xfId="139"/>
    <cellStyle name="Comma" xfId="140"/>
    <cellStyle name="_2003-17" xfId="141"/>
    <cellStyle name="_2005-09" xfId="142"/>
    <cellStyle name="_2005-18" xfId="143"/>
    <cellStyle name="_NJ18-13" xfId="144"/>
    <cellStyle name="_2005-19" xfId="145"/>
    <cellStyle name="好_sheet1" xfId="146"/>
    <cellStyle name="_2006-2" xfId="147"/>
    <cellStyle name="霓付 [0]_95" xfId="148"/>
    <cellStyle name="_201407市发来追加指标" xfId="149"/>
    <cellStyle name="差_xc" xfId="150"/>
    <cellStyle name="_2015驻马店市追加指标（西平县）" xfId="151"/>
    <cellStyle name="_Book3" xfId="152"/>
    <cellStyle name="_ET_STYLE_NoName_00_" xfId="153"/>
    <cellStyle name="千位分" xfId="154"/>
    <cellStyle name="_NJ18-27" xfId="155"/>
    <cellStyle name="_NJ09-05" xfId="156"/>
    <cellStyle name="_NJ17-06" xfId="157"/>
    <cellStyle name="_NJ17-24" xfId="158"/>
    <cellStyle name="_NJ17-25" xfId="159"/>
    <cellStyle name="_NJ17-26" xfId="160"/>
    <cellStyle name="_定稿" xfId="161"/>
    <cellStyle name="_分市分省GDP" xfId="162"/>
    <cellStyle name="差_20090629" xfId="163"/>
    <cellStyle name="_副本2006-2" xfId="164"/>
    <cellStyle name="_副本2006-2新" xfId="165"/>
    <cellStyle name="差_2008年财政收支预算草案(1.4)" xfId="166"/>
    <cellStyle name="_市发来西平指标9。29" xfId="167"/>
    <cellStyle name="_综合数据" xfId="168"/>
    <cellStyle name="_纵横对比" xfId="169"/>
    <cellStyle name="百_NJ18-32" xfId="170"/>
    <cellStyle name="百_NJ18-27" xfId="171"/>
    <cellStyle name="百_NJ09-05" xfId="172"/>
    <cellStyle name="¡ã¨" xfId="173"/>
    <cellStyle name="»õ" xfId="174"/>
    <cellStyle name="Accent6 - 40%" xfId="175"/>
    <cellStyle name="»õ±ò[" xfId="176"/>
    <cellStyle name="°" xfId="177"/>
    <cellStyle name="°_05" xfId="178"/>
    <cellStyle name="Normal_#10-Headcount" xfId="179"/>
    <cellStyle name="°_1" xfId="180"/>
    <cellStyle name="°_17" xfId="181"/>
    <cellStyle name="差_支出预算" xfId="182"/>
    <cellStyle name="°_2003-17" xfId="183"/>
    <cellStyle name="°_2006-2" xfId="184"/>
    <cellStyle name="常规 2 3" xfId="185"/>
    <cellStyle name="°_Book3" xfId="186"/>
    <cellStyle name="°_NJ17-14" xfId="187"/>
    <cellStyle name="°_定稿" xfId="188"/>
    <cellStyle name="常规 5" xfId="189"/>
    <cellStyle name="差_津补贴保障测算(5.21)" xfId="190"/>
    <cellStyle name="百_NJ17-25" xfId="191"/>
    <cellStyle name="°_副本2006-2" xfId="192"/>
    <cellStyle name="HEADING1" xfId="193"/>
    <cellStyle name="°_副本2006-2新" xfId="194"/>
    <cellStyle name="百_NJ18-33" xfId="195"/>
    <cellStyle name="°_综合数据" xfId="196"/>
    <cellStyle name="Percent_laroux" xfId="197"/>
    <cellStyle name="°_纵横对比" xfId="198"/>
    <cellStyle name="百_NJ18-10" xfId="199"/>
    <cellStyle name="百_NJ18-05" xfId="200"/>
    <cellStyle name="°ù·" xfId="201"/>
    <cellStyle name="°ù·ö±è" xfId="202"/>
    <cellStyle name="20% - 着色 4" xfId="203"/>
    <cellStyle name="着色 1" xfId="204"/>
    <cellStyle name="3" xfId="205"/>
    <cellStyle name="20% - 着色 5" xfId="206"/>
    <cellStyle name="着色 2" xfId="207"/>
    <cellStyle name="百_封面" xfId="208"/>
    <cellStyle name="Accent2 - 20%" xfId="209"/>
    <cellStyle name="20% - 着色 6" xfId="210"/>
    <cellStyle name="3?" xfId="211"/>
    <cellStyle name="Accent2" xfId="212"/>
    <cellStyle name="3?ê" xfId="213"/>
    <cellStyle name="3_03-17" xfId="214"/>
    <cellStyle name="3_04-19" xfId="215"/>
    <cellStyle name="3_2005-18" xfId="216"/>
    <cellStyle name="3_2005-19" xfId="217"/>
    <cellStyle name="Æõ" xfId="218"/>
    <cellStyle name="3_封面" xfId="219"/>
    <cellStyle name="3¡" xfId="220"/>
    <cellStyle name="3￡" xfId="221"/>
    <cellStyle name="³£" xfId="222"/>
    <cellStyle name="3￡1" xfId="223"/>
    <cellStyle name="³£¹æ" xfId="224"/>
    <cellStyle name="40% - 着色 1" xfId="225"/>
    <cellStyle name="40% - 着色 2" xfId="226"/>
    <cellStyle name="40% - 着色 3" xfId="227"/>
    <cellStyle name="40% - 着色 4" xfId="228"/>
    <cellStyle name="40% - 着色 5" xfId="229"/>
    <cellStyle name="40% - 着色 6" xfId="230"/>
    <cellStyle name="60% - 着色 1" xfId="231"/>
    <cellStyle name="60% - 着色 3" xfId="232"/>
    <cellStyle name="60% - 着色 5" xfId="233"/>
    <cellStyle name="60% - 着色 6" xfId="234"/>
    <cellStyle name="Accent1" xfId="235"/>
    <cellStyle name="Accent1 - 20%" xfId="236"/>
    <cellStyle name="Accent1 - 40%" xfId="237"/>
    <cellStyle name="Accent1 - 60%" xfId="238"/>
    <cellStyle name="Accent1_县，市14.5月简析" xfId="239"/>
    <cellStyle name="百_NJ18-23" xfId="240"/>
    <cellStyle name="百_NJ18-18" xfId="241"/>
    <cellStyle name="Accent2_县，市14.5月简析" xfId="242"/>
    <cellStyle name="Accent3" xfId="243"/>
    <cellStyle name="Accent3 - 20%" xfId="244"/>
    <cellStyle name="Accent3 - 40%" xfId="245"/>
    <cellStyle name="Accent4" xfId="246"/>
    <cellStyle name="Accent4 - 20%" xfId="247"/>
    <cellStyle name="好_津补贴保障测算(5.21)" xfId="248"/>
    <cellStyle name="Accent4 - 40%" xfId="249"/>
    <cellStyle name="Accent4 - 60%" xfId="250"/>
    <cellStyle name="Accent4_县，市14.5月简析" xfId="251"/>
    <cellStyle name="Accent5" xfId="252"/>
    <cellStyle name="Accent5 - 20%" xfId="253"/>
    <cellStyle name="Accent5 - 40%" xfId="254"/>
    <cellStyle name="Accent5 - 60%" xfId="255"/>
    <cellStyle name="Accent5_县，市14.5月简析" xfId="256"/>
    <cellStyle name="Accent6" xfId="257"/>
    <cellStyle name="好_支出预算" xfId="258"/>
    <cellStyle name="百_NJ17-42" xfId="259"/>
    <cellStyle name="百_NJ17-37" xfId="260"/>
    <cellStyle name="Accent6 - 20%" xfId="261"/>
    <cellStyle name="Accent6 - 60%" xfId="262"/>
    <cellStyle name="百_NJ18-43" xfId="263"/>
    <cellStyle name="百_NJ18-38" xfId="264"/>
    <cellStyle name="Æõí¨" xfId="265"/>
    <cellStyle name="Ç§·" xfId="266"/>
    <cellStyle name="差_2008年财政收支预算草案(1.4)_县，市14.5月简析" xfId="267"/>
    <cellStyle name="Ç§·öî»" xfId="268"/>
    <cellStyle name="통화 [0]_BOILER-CO1" xfId="269"/>
    <cellStyle name="未定义" xfId="270"/>
    <cellStyle name="差_2016年预算表格（公式）" xfId="271"/>
    <cellStyle name="Ç§·öî»[0]" xfId="272"/>
    <cellStyle name="Ç§î»" xfId="273"/>
    <cellStyle name="Ç§î»·ö¸" xfId="274"/>
    <cellStyle name="Calc Currency (0)" xfId="275"/>
    <cellStyle name="百_NJ17-21" xfId="276"/>
    <cellStyle name="百_NJ17-16" xfId="277"/>
    <cellStyle name="ColLevel_0" xfId="278"/>
    <cellStyle name="Comma [0]" xfId="279"/>
    <cellStyle name="통화_BOILER-CO1" xfId="280"/>
    <cellStyle name="comma zerodec" xfId="281"/>
    <cellStyle name="Currency" xfId="282"/>
    <cellStyle name="着色 4" xfId="283"/>
    <cellStyle name="Currency_04" xfId="284"/>
    <cellStyle name="Currency1" xfId="285"/>
    <cellStyle name="千分位" xfId="286"/>
    <cellStyle name="Date" xfId="287"/>
    <cellStyle name="Dollar (zero dec)" xfId="288"/>
    <cellStyle name="百_NJ17-60" xfId="289"/>
    <cellStyle name="Fixed" xfId="290"/>
    <cellStyle name="Grey" xfId="291"/>
    <cellStyle name="百" xfId="292"/>
    <cellStyle name="Header1" xfId="293"/>
    <cellStyle name="Header2" xfId="294"/>
    <cellStyle name="HEADING2" xfId="295"/>
    <cellStyle name="no dec" xfId="296"/>
    <cellStyle name="Norma,_laroux_4_营业在建 (2)_E21" xfId="297"/>
    <cellStyle name="Normal" xfId="298"/>
    <cellStyle name="Normal - Style1" xfId="299"/>
    <cellStyle name="Percent" xfId="300"/>
    <cellStyle name="百_NJ18-04" xfId="301"/>
    <cellStyle name="Percent [2]" xfId="302"/>
    <cellStyle name="RowLevel_0" xfId="303"/>
    <cellStyle name="Total" xfId="304"/>
    <cellStyle name="百_05" xfId="305"/>
    <cellStyle name="常规_2007地方上报报表12.22" xfId="306"/>
    <cellStyle name="百_NJ09-03" xfId="307"/>
    <cellStyle name="百_NJ09-04" xfId="308"/>
    <cellStyle name="百_NJ18-34" xfId="309"/>
    <cellStyle name="百_NJ09-07" xfId="310"/>
    <cellStyle name="百_NJ09-08" xfId="311"/>
    <cellStyle name="百_NJ17-07" xfId="312"/>
    <cellStyle name="百_NJ17-08" xfId="313"/>
    <cellStyle name="百_NJ17-11" xfId="314"/>
    <cellStyle name="常规 3" xfId="315"/>
    <cellStyle name="百_NJ17-23" xfId="316"/>
    <cellStyle name="百_NJ17-18" xfId="317"/>
    <cellStyle name="常规 4" xfId="318"/>
    <cellStyle name="百_NJ17-19" xfId="319"/>
    <cellStyle name="百_NJ17-27" xfId="320"/>
    <cellStyle name="常规 8" xfId="321"/>
    <cellStyle name="百_NJ17-33" xfId="322"/>
    <cellStyle name="百_NJ17-28" xfId="323"/>
    <cellStyle name="差_支出预算_县，市14.5月简析" xfId="324"/>
    <cellStyle name="百_NJ17-34" xfId="325"/>
    <cellStyle name="百_NJ17-35" xfId="326"/>
    <cellStyle name="百_NJ17-36" xfId="327"/>
    <cellStyle name="百_NJ17-39" xfId="328"/>
    <cellStyle name="百_NJ17-47" xfId="329"/>
    <cellStyle name="百_NJ17-54" xfId="330"/>
    <cellStyle name="百_NJ17-62" xfId="331"/>
    <cellStyle name="百_NJ18-01" xfId="332"/>
    <cellStyle name="百_NJ18-02" xfId="333"/>
    <cellStyle name="百_NJ18-03" xfId="334"/>
    <cellStyle name="百_NJ18-11" xfId="335"/>
    <cellStyle name="百_NJ18-06" xfId="336"/>
    <cellStyle name="百分比 2" xfId="337"/>
    <cellStyle name="表标题" xfId="338"/>
    <cellStyle name="差_20090629_县，市14.5月简析" xfId="339"/>
    <cellStyle name="差_2014年地方财政预算表（西平县五次）" xfId="340"/>
    <cellStyle name="差_2014年预算编制基数性数据" xfId="341"/>
    <cellStyle name="差_2014年预算编制基数性数据_县，市14.5月简析" xfId="342"/>
    <cellStyle name="数字" xfId="343"/>
    <cellStyle name="差_sheet1" xfId="344"/>
    <cellStyle name="差_sheet1_县，市14.5月简析" xfId="345"/>
    <cellStyle name="差_xc_县，市14.5月简析" xfId="346"/>
    <cellStyle name="好_收入预算_县，市14.5月简析" xfId="347"/>
    <cellStyle name="差_Xl0000302" xfId="348"/>
    <cellStyle name="差_津补贴保障测算(5.21)_县，市14.5月简析" xfId="349"/>
    <cellStyle name="好_2008年财政收支预算草案(1.4)_县，市14.5月简析" xfId="350"/>
    <cellStyle name="差_省属监狱人员级别表(驻外)" xfId="351"/>
    <cellStyle name="差_省属监狱人员级别表(驻外)_县，市14.5月简析" xfId="352"/>
    <cellStyle name="差_收入预算" xfId="353"/>
    <cellStyle name="差_收入预算_县，市14.5月简析" xfId="354"/>
    <cellStyle name="差_县，市14.5月简析" xfId="355"/>
    <cellStyle name="콤마 [0]_BOILER-CO1" xfId="356"/>
    <cellStyle name="着色 6" xfId="357"/>
    <cellStyle name="常" xfId="358"/>
    <cellStyle name="常规 10" xfId="359"/>
    <cellStyle name="常规 11" xfId="360"/>
    <cellStyle name="强调 3" xfId="361"/>
    <cellStyle name="常规 2 2" xfId="362"/>
    <cellStyle name="常规 2_（西平）2015年地方预算表格--11项基金" xfId="363"/>
    <cellStyle name="常规 3 2" xfId="364"/>
    <cellStyle name="好_2008年财政收支预算草案(1.4)" xfId="365"/>
    <cellStyle name="好_20090629" xfId="366"/>
    <cellStyle name="好_2014年地方财政预算表（西平县五次）" xfId="367"/>
    <cellStyle name="好_2014年预算编制基数性数据" xfId="368"/>
    <cellStyle name="好_2014年预算编制基数性数据_县，市14.5月简析" xfId="369"/>
    <cellStyle name="好_2016年预算表格（公式）" xfId="370"/>
    <cellStyle name="好_xc" xfId="371"/>
    <cellStyle name="好_xc_县，市14.5月简析" xfId="372"/>
    <cellStyle name="好_Xl0000302" xfId="373"/>
    <cellStyle name="好_省属监狱人员级别表(驻外)" xfId="374"/>
    <cellStyle name="好_收入预算" xfId="375"/>
    <cellStyle name="好_支出预算_县，市14.5月简析" xfId="376"/>
    <cellStyle name="货币[" xfId="377"/>
    <cellStyle name="霓付_95" xfId="378"/>
    <cellStyle name="烹拳 [0]_95" xfId="379"/>
    <cellStyle name="烹拳_95" xfId="380"/>
    <cellStyle name="千" xfId="381"/>
    <cellStyle name="千_NJ09-05" xfId="382"/>
    <cellStyle name="千_NJ17-06" xfId="383"/>
    <cellStyle name="千_NJ17-24" xfId="384"/>
    <cellStyle name="千_NJ17-26" xfId="385"/>
    <cellStyle name="千位" xfId="386"/>
    <cellStyle name="千位[" xfId="387"/>
    <cellStyle name="千位[0]" xfId="388"/>
    <cellStyle name="千位_(人代会用)" xfId="389"/>
    <cellStyle name="千位分隔 2" xfId="390"/>
    <cellStyle name="千位分季_新建 Microsoft Excel 工作表" xfId="391"/>
    <cellStyle name="钎霖_4岿角利" xfId="392"/>
    <cellStyle name="强调 1" xfId="393"/>
    <cellStyle name="小数" xfId="394"/>
    <cellStyle name="样式 1" xfId="395"/>
    <cellStyle name="着色 3" xfId="396"/>
    <cellStyle name="콤마_BOILER-CO1" xfId="39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6.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ARKET\2000Project\National%20Flood%20Warning\&#39547;&#39532;&#24215;\&#36164;&#23457;\WINDOWS\TEMP\MP-9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25910;&#25903;&#30446;&#26631;\&#36130;&#25919;&#20379;&#20859;&#20154;&#21592;&#20449;&#24687;&#34920;\&#25945;&#32946;\&#27896;&#27700;&#22235;&#20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sg\Downloads\2019&#24180;&#35199;&#24179;&#21439;&#22320;&#26041;&#36130;&#25919;&#39044;&#31639;&#34920;&#65288;&#20840;&#21439;&#19982;&#20154;&#22823;&#25253;&#21578;&#19968;&#33268;&#65289;3.2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各年度收费、罚没、专项收入.xls]Sheet3"/>
      <sheetName val="表二"/>
      <sheetName val="表五"/>
      <sheetName val="2012.2.2 (整合)"/>
      <sheetName val="2012.2.2"/>
      <sheetName val="全市结转"/>
      <sheetName val="提前告知数"/>
      <sheetName val="总人口"/>
      <sheetName val="基础编码"/>
      <sheetName val="省本级收入预计"/>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p-team 1"/>
      <sheetName val="Mp-team 3"/>
      <sheetName val="xxxxxx"/>
      <sheetName val="Mp-team 2"/>
      <sheetName val="Mp-team 4"/>
      <sheetName val="Mp-Automation College "/>
      <sheetName val="Mp-Project&amp;A.C."/>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四月份月报"/>
      <sheetName val="C01-1"/>
    </sheetNames>
    <sheetDataSet>
      <sheetData sheetId="0"/>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封面"/>
      <sheetName val="目录"/>
      <sheetName val="表一"/>
      <sheetName val="表二（新）"/>
      <sheetName val="表二（旧）"/>
      <sheetName val="表三"/>
      <sheetName val="表四"/>
      <sheetName val="表五"/>
      <sheetName val="表六 (1)"/>
      <sheetName val="表六（2)"/>
      <sheetName val="表七 (1)"/>
      <sheetName val="表七(2)"/>
      <sheetName val="表八"/>
      <sheetName val="表九"/>
      <sheetName val="表十"/>
      <sheetName val="表十一"/>
      <sheetName val="表十二"/>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refreshError="1"/>
      <sheetData sheetId="12" refreshError="1"/>
      <sheetData sheetId="13">
        <row r="6">
          <cell r="G6">
            <v>8</v>
          </cell>
        </row>
        <row r="8">
          <cell r="G8">
            <v>8</v>
          </cell>
        </row>
        <row r="10">
          <cell r="C10">
            <v>1387</v>
          </cell>
        </row>
        <row r="10">
          <cell r="G10">
            <v>69</v>
          </cell>
        </row>
        <row r="11">
          <cell r="C11">
            <v>600</v>
          </cell>
        </row>
        <row r="11">
          <cell r="G11">
            <v>69</v>
          </cell>
        </row>
        <row r="12">
          <cell r="C12">
            <v>68573</v>
          </cell>
        </row>
        <row r="14">
          <cell r="G14">
            <v>0</v>
          </cell>
        </row>
        <row r="15">
          <cell r="C15">
            <v>500</v>
          </cell>
        </row>
        <row r="17">
          <cell r="G17">
            <v>91960</v>
          </cell>
        </row>
        <row r="18">
          <cell r="G18">
            <v>68573</v>
          </cell>
        </row>
        <row r="19">
          <cell r="C19">
            <v>300</v>
          </cell>
        </row>
        <row r="19">
          <cell r="G19">
            <v>1387</v>
          </cell>
        </row>
        <row r="20">
          <cell r="G20">
            <v>600</v>
          </cell>
        </row>
        <row r="21">
          <cell r="G21">
            <v>500</v>
          </cell>
        </row>
        <row r="22">
          <cell r="G22">
            <v>300</v>
          </cell>
        </row>
        <row r="24">
          <cell r="G24">
            <v>20600</v>
          </cell>
        </row>
        <row r="27">
          <cell r="G27">
            <v>0</v>
          </cell>
        </row>
        <row r="33">
          <cell r="G33">
            <v>0</v>
          </cell>
        </row>
        <row r="44">
          <cell r="G44">
            <v>0</v>
          </cell>
        </row>
        <row r="46">
          <cell r="G46">
            <v>497</v>
          </cell>
        </row>
        <row r="49">
          <cell r="G49">
            <v>497</v>
          </cell>
        </row>
        <row r="61">
          <cell r="C61">
            <v>71360</v>
          </cell>
        </row>
        <row r="61">
          <cell r="G61">
            <v>92534</v>
          </cell>
        </row>
        <row r="62">
          <cell r="C62">
            <v>21174</v>
          </cell>
        </row>
        <row r="62">
          <cell r="G62">
            <v>0</v>
          </cell>
        </row>
        <row r="63">
          <cell r="C63">
            <v>574</v>
          </cell>
        </row>
        <row r="63">
          <cell r="G63">
            <v>0</v>
          </cell>
        </row>
        <row r="64">
          <cell r="C64">
            <v>574</v>
          </cell>
        </row>
        <row r="68">
          <cell r="G68">
            <v>0</v>
          </cell>
        </row>
        <row r="72">
          <cell r="C72">
            <v>20600</v>
          </cell>
        </row>
        <row r="74">
          <cell r="C74">
            <v>92534</v>
          </cell>
        </row>
        <row r="74">
          <cell r="G74">
            <v>92534</v>
          </cell>
        </row>
      </sheetData>
      <sheetData sheetId="14"/>
      <sheetData sheetId="15" refreshError="1"/>
      <sheetData sheetId="16" refreshError="1"/>
      <sheetData sheetId="1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3" sqref="A3:E3"/>
    </sheetView>
  </sheetViews>
  <sheetFormatPr defaultColWidth="9" defaultRowHeight="13.5" outlineLevelCol="4"/>
  <cols>
    <col min="1" max="1" width="30.125" style="163" customWidth="1"/>
    <col min="2" max="2" width="13.875" style="128" customWidth="1"/>
    <col min="3" max="3" width="13.25" style="128" customWidth="1"/>
    <col min="4" max="4" width="17" style="128" customWidth="1"/>
    <col min="5" max="5" width="8.75" style="127" customWidth="1"/>
    <col min="6" max="16384" width="9" style="127"/>
  </cols>
  <sheetData>
    <row r="1" ht="18" customHeight="1" spans="1:1">
      <c r="A1" s="132" t="s">
        <v>0</v>
      </c>
    </row>
    <row r="2" ht="24.75" customHeight="1" spans="1:5">
      <c r="A2" s="164" t="s">
        <v>1</v>
      </c>
      <c r="B2" s="135"/>
      <c r="C2" s="135"/>
      <c r="D2" s="135"/>
      <c r="E2" s="135"/>
    </row>
    <row r="3" s="128" customFormat="1" ht="25.5" customHeight="1" spans="1:5">
      <c r="A3" s="165" t="s">
        <v>2</v>
      </c>
      <c r="B3" s="166"/>
      <c r="C3" s="166"/>
      <c r="D3" s="166"/>
      <c r="E3" s="167" t="s">
        <v>3</v>
      </c>
    </row>
    <row r="4" ht="28.5" spans="1:5">
      <c r="A4" s="168" t="s">
        <v>4</v>
      </c>
      <c r="B4" s="168" t="s">
        <v>5</v>
      </c>
      <c r="C4" s="169" t="s">
        <v>6</v>
      </c>
      <c r="D4" s="168" t="s">
        <v>7</v>
      </c>
      <c r="E4" s="169" t="s">
        <v>8</v>
      </c>
    </row>
    <row r="5" ht="25.5" customHeight="1" spans="1:5">
      <c r="A5" s="170" t="s">
        <v>9</v>
      </c>
      <c r="B5" s="171"/>
      <c r="C5" s="171"/>
      <c r="D5" s="171" t="str">
        <f>IF(B5=0,"",ROUND((C5-B5)/B5*100,1))</f>
        <v/>
      </c>
      <c r="E5" s="172"/>
    </row>
    <row r="6" ht="25.5" customHeight="1" spans="1:5">
      <c r="A6" s="170" t="s">
        <v>10</v>
      </c>
      <c r="B6" s="171"/>
      <c r="C6" s="171"/>
      <c r="D6" s="171" t="str">
        <f t="shared" ref="D6:D27" si="0">IF(B6=0,"",ROUND((C6-B6)/B6*100,1))</f>
        <v/>
      </c>
      <c r="E6" s="172"/>
    </row>
    <row r="7" ht="25.5" customHeight="1" spans="1:5">
      <c r="A7" s="170" t="s">
        <v>11</v>
      </c>
      <c r="B7" s="171"/>
      <c r="C7" s="171"/>
      <c r="D7" s="171" t="str">
        <f t="shared" si="0"/>
        <v/>
      </c>
      <c r="E7" s="172"/>
    </row>
    <row r="8" ht="25.5" customHeight="1" spans="1:5">
      <c r="A8" s="173" t="s">
        <v>12</v>
      </c>
      <c r="B8" s="171"/>
      <c r="C8" s="171"/>
      <c r="D8" s="171" t="str">
        <f t="shared" si="0"/>
        <v/>
      </c>
      <c r="E8" s="172"/>
    </row>
    <row r="9" ht="25.5" customHeight="1" spans="1:5">
      <c r="A9" s="173" t="s">
        <v>13</v>
      </c>
      <c r="B9" s="171"/>
      <c r="C9" s="171"/>
      <c r="D9" s="171" t="str">
        <f t="shared" si="0"/>
        <v/>
      </c>
      <c r="E9" s="172"/>
    </row>
    <row r="10" ht="25.5" customHeight="1" spans="1:5">
      <c r="A10" s="170" t="s">
        <v>14</v>
      </c>
      <c r="B10" s="171"/>
      <c r="C10" s="171"/>
      <c r="D10" s="171" t="str">
        <f t="shared" si="0"/>
        <v/>
      </c>
      <c r="E10" s="172"/>
    </row>
    <row r="11" ht="25.5" customHeight="1" spans="1:5">
      <c r="A11" s="170" t="s">
        <v>15</v>
      </c>
      <c r="B11" s="171">
        <v>2143</v>
      </c>
      <c r="C11" s="171">
        <v>1387</v>
      </c>
      <c r="D11" s="171">
        <f t="shared" si="0"/>
        <v>-35.3</v>
      </c>
      <c r="E11" s="172"/>
    </row>
    <row r="12" ht="25.5" customHeight="1" spans="1:5">
      <c r="A12" s="170" t="s">
        <v>16</v>
      </c>
      <c r="B12" s="171">
        <v>1000</v>
      </c>
      <c r="C12" s="171">
        <v>600</v>
      </c>
      <c r="D12" s="171">
        <f t="shared" si="0"/>
        <v>-40</v>
      </c>
      <c r="E12" s="172"/>
    </row>
    <row r="13" ht="25.5" customHeight="1" spans="1:5">
      <c r="A13" s="170" t="s">
        <v>17</v>
      </c>
      <c r="B13" s="171">
        <v>109068</v>
      </c>
      <c r="C13" s="171">
        <v>68573</v>
      </c>
      <c r="D13" s="171">
        <f t="shared" si="0"/>
        <v>-37.1</v>
      </c>
      <c r="E13" s="172"/>
    </row>
    <row r="14" ht="25.5" customHeight="1" spans="1:5">
      <c r="A14" s="170" t="s">
        <v>18</v>
      </c>
      <c r="B14" s="171"/>
      <c r="C14" s="171"/>
      <c r="D14" s="171" t="str">
        <f t="shared" si="0"/>
        <v/>
      </c>
      <c r="E14" s="172"/>
    </row>
    <row r="15" ht="25.5" customHeight="1" spans="1:5">
      <c r="A15" s="170" t="s">
        <v>19</v>
      </c>
      <c r="B15" s="171"/>
      <c r="C15" s="171"/>
      <c r="D15" s="171" t="str">
        <f t="shared" si="0"/>
        <v/>
      </c>
      <c r="E15" s="172"/>
    </row>
    <row r="16" ht="25.5" customHeight="1" spans="1:5">
      <c r="A16" s="170" t="s">
        <v>20</v>
      </c>
      <c r="B16" s="171">
        <v>4369</v>
      </c>
      <c r="C16" s="171">
        <v>500</v>
      </c>
      <c r="D16" s="171">
        <f t="shared" si="0"/>
        <v>-88.6</v>
      </c>
      <c r="E16" s="172"/>
    </row>
    <row r="17" ht="25.5" customHeight="1" spans="1:5">
      <c r="A17" s="170" t="s">
        <v>21</v>
      </c>
      <c r="B17" s="171"/>
      <c r="C17" s="171"/>
      <c r="D17" s="171" t="str">
        <f t="shared" si="0"/>
        <v/>
      </c>
      <c r="E17" s="172"/>
    </row>
    <row r="18" ht="25.5" customHeight="1" spans="1:5">
      <c r="A18" s="170" t="s">
        <v>22</v>
      </c>
      <c r="B18" s="171"/>
      <c r="C18" s="171"/>
      <c r="D18" s="171" t="str">
        <f t="shared" si="0"/>
        <v/>
      </c>
      <c r="E18" s="172"/>
    </row>
    <row r="19" ht="25.5" customHeight="1" spans="1:5">
      <c r="A19" s="170" t="s">
        <v>23</v>
      </c>
      <c r="B19" s="171"/>
      <c r="C19" s="171"/>
      <c r="D19" s="171" t="str">
        <f t="shared" si="0"/>
        <v/>
      </c>
      <c r="E19" s="172"/>
    </row>
    <row r="20" ht="25.5" customHeight="1" spans="1:5">
      <c r="A20" s="170" t="s">
        <v>24</v>
      </c>
      <c r="B20" s="171">
        <v>330</v>
      </c>
      <c r="C20" s="171">
        <v>300</v>
      </c>
      <c r="D20" s="171">
        <f t="shared" si="0"/>
        <v>-9.1</v>
      </c>
      <c r="E20" s="172"/>
    </row>
    <row r="21" ht="25.5" customHeight="1" spans="1:5">
      <c r="A21" s="170" t="s">
        <v>25</v>
      </c>
      <c r="B21" s="171"/>
      <c r="C21" s="171"/>
      <c r="D21" s="171" t="str">
        <f t="shared" si="0"/>
        <v/>
      </c>
      <c r="E21" s="172"/>
    </row>
    <row r="22" ht="25.5" customHeight="1" spans="1:5">
      <c r="A22" s="170" t="s">
        <v>26</v>
      </c>
      <c r="B22" s="171"/>
      <c r="C22" s="171"/>
      <c r="D22" s="171" t="str">
        <f t="shared" si="0"/>
        <v/>
      </c>
      <c r="E22" s="172"/>
    </row>
    <row r="23" ht="25.5" customHeight="1" spans="1:5">
      <c r="A23" s="170" t="s">
        <v>27</v>
      </c>
      <c r="B23" s="171"/>
      <c r="C23" s="171"/>
      <c r="D23" s="171" t="str">
        <f t="shared" si="0"/>
        <v/>
      </c>
      <c r="E23" s="172"/>
    </row>
    <row r="24" ht="25.5" customHeight="1" spans="1:5">
      <c r="A24" s="170" t="s">
        <v>28</v>
      </c>
      <c r="B24" s="171"/>
      <c r="C24" s="171"/>
      <c r="D24" s="171" t="str">
        <f t="shared" si="0"/>
        <v/>
      </c>
      <c r="E24" s="172"/>
    </row>
    <row r="25" ht="25.5" customHeight="1" spans="1:5">
      <c r="A25" s="170"/>
      <c r="B25" s="171"/>
      <c r="C25" s="171"/>
      <c r="D25" s="171" t="str">
        <f t="shared" si="0"/>
        <v/>
      </c>
      <c r="E25" s="172"/>
    </row>
    <row r="26" ht="25.5" customHeight="1" spans="1:5">
      <c r="A26" s="174"/>
      <c r="B26" s="175"/>
      <c r="C26" s="175"/>
      <c r="D26" s="176" t="str">
        <f t="shared" si="0"/>
        <v/>
      </c>
      <c r="E26" s="177"/>
    </row>
    <row r="27" ht="25.5" customHeight="1" spans="1:5">
      <c r="A27" s="174" t="s">
        <v>29</v>
      </c>
      <c r="B27" s="178">
        <f>SUM(B5:B24)</f>
        <v>116910</v>
      </c>
      <c r="C27" s="178">
        <v>71360</v>
      </c>
      <c r="D27" s="171">
        <f t="shared" si="0"/>
        <v>-39</v>
      </c>
      <c r="E27" s="177"/>
    </row>
  </sheetData>
  <mergeCells count="1">
    <mergeCell ref="A2:E2"/>
  </mergeCells>
  <printOptions horizontalCentered="1"/>
  <pageMargins left="0.786805555555556" right="0.786805555555556" top="0.984027777777778" bottom="1.02361111111111" header="0.314583333333333" footer="0.786805555555556"/>
  <pageSetup paperSize="9" scale="96" firstPageNumber="23" orientation="portrait" useFirstPageNumber="1"/>
  <headerFooter>
    <oddFooter>&amp;C&amp;13— 24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9"/>
  <sheetViews>
    <sheetView showGridLines="0" showZeros="0" workbookViewId="0">
      <pane ySplit="4" topLeftCell="A5" activePane="bottomLeft" state="frozen"/>
      <selection/>
      <selection pane="bottomLeft" activeCell="I13" sqref="I13"/>
    </sheetView>
  </sheetViews>
  <sheetFormatPr defaultColWidth="9" defaultRowHeight="13.5" outlineLevelCol="4"/>
  <cols>
    <col min="1" max="1" width="49.375" style="130" customWidth="1"/>
    <col min="2" max="2" width="10.5" style="131" customWidth="1"/>
    <col min="3" max="3" width="8.875" style="131" customWidth="1"/>
    <col min="4" max="4" width="18.25" style="131" customWidth="1"/>
    <col min="5" max="16384" width="9" style="130"/>
  </cols>
  <sheetData>
    <row r="1" s="127" customFormat="1" ht="18" customHeight="1" spans="1:4">
      <c r="A1" s="132" t="s">
        <v>30</v>
      </c>
      <c r="B1" s="133"/>
      <c r="C1" s="133"/>
      <c r="D1" s="133"/>
    </row>
    <row r="2" s="127" customFormat="1" ht="24.75" customHeight="1" spans="1:5">
      <c r="A2" s="134" t="s">
        <v>31</v>
      </c>
      <c r="B2" s="135"/>
      <c r="C2" s="135"/>
      <c r="D2" s="135"/>
      <c r="E2" s="135"/>
    </row>
    <row r="3" s="128" customFormat="1" ht="25.5" customHeight="1" spans="1:5">
      <c r="A3" s="136" t="s">
        <v>2</v>
      </c>
      <c r="B3" s="137"/>
      <c r="C3" s="137"/>
      <c r="D3" s="137" t="s">
        <v>32</v>
      </c>
      <c r="E3" s="138"/>
    </row>
    <row r="4" ht="37.35" customHeight="1" spans="1:4">
      <c r="A4" s="139" t="s">
        <v>33</v>
      </c>
      <c r="B4" s="140" t="s">
        <v>34</v>
      </c>
      <c r="C4" s="140" t="s">
        <v>35</v>
      </c>
      <c r="D4" s="141" t="s">
        <v>7</v>
      </c>
    </row>
    <row r="5" s="129" customFormat="1" ht="30.2" customHeight="1" spans="1:4">
      <c r="A5" s="142" t="s">
        <v>36</v>
      </c>
      <c r="B5" s="143">
        <v>2</v>
      </c>
      <c r="C5" s="143">
        <v>8</v>
      </c>
      <c r="D5" s="143">
        <f>(C5-B5)/B5*100</f>
        <v>300</v>
      </c>
    </row>
    <row r="6" s="129" customFormat="1" ht="30.2" customHeight="1" spans="1:4">
      <c r="A6" s="144" t="s">
        <v>37</v>
      </c>
      <c r="B6" s="145">
        <v>2</v>
      </c>
      <c r="C6" s="145">
        <v>8</v>
      </c>
      <c r="D6" s="143">
        <f t="shared" ref="D6:D25" si="0">(C6-B6)/B6*100</f>
        <v>300</v>
      </c>
    </row>
    <row r="7" s="129" customFormat="1" ht="30.2" customHeight="1" spans="1:4">
      <c r="A7" s="144" t="s">
        <v>38</v>
      </c>
      <c r="B7" s="145">
        <v>2</v>
      </c>
      <c r="C7" s="145"/>
      <c r="D7" s="143"/>
    </row>
    <row r="8" s="129" customFormat="1" ht="30.2" customHeight="1" spans="1:4">
      <c r="A8" s="142" t="s">
        <v>39</v>
      </c>
      <c r="B8" s="143">
        <v>20</v>
      </c>
      <c r="C8" s="143">
        <v>69</v>
      </c>
      <c r="D8" s="143">
        <f t="shared" si="0"/>
        <v>245</v>
      </c>
    </row>
    <row r="9" s="129" customFormat="1" ht="30.2" customHeight="1" spans="1:4">
      <c r="A9" s="144" t="s">
        <v>40</v>
      </c>
      <c r="B9" s="145">
        <v>20</v>
      </c>
      <c r="C9" s="145">
        <v>69</v>
      </c>
      <c r="D9" s="143">
        <f t="shared" si="0"/>
        <v>245</v>
      </c>
    </row>
    <row r="10" s="129" customFormat="1" ht="30.2" customHeight="1" spans="1:4">
      <c r="A10" s="144" t="s">
        <v>41</v>
      </c>
      <c r="B10" s="145">
        <v>20</v>
      </c>
      <c r="C10" s="145"/>
      <c r="D10" s="143"/>
    </row>
    <row r="11" s="129" customFormat="1" ht="30.2" customHeight="1" spans="1:4">
      <c r="A11" s="142" t="s">
        <v>42</v>
      </c>
      <c r="B11" s="143">
        <v>34680</v>
      </c>
      <c r="C11" s="143">
        <v>91960</v>
      </c>
      <c r="D11" s="143">
        <f t="shared" si="0"/>
        <v>165.167243367935</v>
      </c>
    </row>
    <row r="12" s="129" customFormat="1" ht="30.2" customHeight="1" spans="1:4">
      <c r="A12" s="142" t="s">
        <v>43</v>
      </c>
      <c r="B12" s="145">
        <v>32784</v>
      </c>
      <c r="C12" s="145">
        <v>68573</v>
      </c>
      <c r="D12" s="143">
        <f t="shared" si="0"/>
        <v>109.166056612982</v>
      </c>
    </row>
    <row r="13" s="129" customFormat="1" ht="30.2" customHeight="1" spans="1:4">
      <c r="A13" s="142" t="s">
        <v>44</v>
      </c>
      <c r="B13" s="146">
        <v>716</v>
      </c>
      <c r="C13" s="146">
        <v>1387</v>
      </c>
      <c r="D13" s="143">
        <f t="shared" si="0"/>
        <v>93.7150837988827</v>
      </c>
    </row>
    <row r="14" s="129" customFormat="1" ht="30.2" customHeight="1" spans="1:4">
      <c r="A14" s="142" t="s">
        <v>45</v>
      </c>
      <c r="B14" s="145">
        <v>550</v>
      </c>
      <c r="C14" s="145">
        <v>600</v>
      </c>
      <c r="D14" s="143">
        <f t="shared" si="0"/>
        <v>9.09090909090909</v>
      </c>
    </row>
    <row r="15" s="129" customFormat="1" ht="30.2" customHeight="1" spans="1:4">
      <c r="A15" s="142" t="s">
        <v>46</v>
      </c>
      <c r="B15" s="145">
        <v>500</v>
      </c>
      <c r="C15" s="145">
        <v>500</v>
      </c>
      <c r="D15" s="143">
        <f t="shared" si="0"/>
        <v>0</v>
      </c>
    </row>
    <row r="16" s="129" customFormat="1" ht="30.2" customHeight="1" spans="1:4">
      <c r="A16" s="142" t="s">
        <v>47</v>
      </c>
      <c r="B16" s="145">
        <v>130</v>
      </c>
      <c r="C16" s="145">
        <v>300</v>
      </c>
      <c r="D16" s="143">
        <f t="shared" si="0"/>
        <v>130.769230769231</v>
      </c>
    </row>
    <row r="17" ht="30.2" customHeight="1" spans="1:4">
      <c r="A17" s="142" t="s">
        <v>48</v>
      </c>
      <c r="B17" s="145"/>
      <c r="C17" s="145">
        <v>20600</v>
      </c>
      <c r="D17" s="143"/>
    </row>
    <row r="18" ht="30.2" customHeight="1" spans="1:4">
      <c r="A18" s="144" t="s">
        <v>49</v>
      </c>
      <c r="B18" s="143"/>
      <c r="C18" s="143">
        <v>0</v>
      </c>
      <c r="D18" s="143"/>
    </row>
    <row r="19" ht="30.2" customHeight="1" spans="1:4">
      <c r="A19" s="147" t="s">
        <v>50</v>
      </c>
      <c r="B19" s="148"/>
      <c r="C19" s="148"/>
      <c r="D19" s="143"/>
    </row>
    <row r="20" ht="30.2" customHeight="1" spans="1:4">
      <c r="A20" s="144" t="s">
        <v>51</v>
      </c>
      <c r="B20" s="143"/>
      <c r="C20" s="143">
        <v>497</v>
      </c>
      <c r="D20" s="143"/>
    </row>
    <row r="21" ht="30.2" customHeight="1" spans="1:4">
      <c r="A21" s="147" t="s">
        <v>52</v>
      </c>
      <c r="B21" s="145"/>
      <c r="C21" s="148">
        <v>497</v>
      </c>
      <c r="D21" s="143"/>
    </row>
    <row r="22" ht="30.2" customHeight="1" spans="1:4">
      <c r="A22" s="144" t="s">
        <v>53</v>
      </c>
      <c r="B22" s="148"/>
      <c r="C22" s="148"/>
      <c r="D22" s="143"/>
    </row>
    <row r="23" ht="30.2" customHeight="1" spans="1:4">
      <c r="A23" s="144" t="s">
        <v>54</v>
      </c>
      <c r="B23" s="148"/>
      <c r="C23" s="148"/>
      <c r="D23" s="143"/>
    </row>
    <row r="24" ht="30.2" customHeight="1" spans="1:4">
      <c r="A24" s="149"/>
      <c r="B24" s="148"/>
      <c r="C24" s="148"/>
      <c r="D24" s="143"/>
    </row>
    <row r="25" ht="30.2" customHeight="1" spans="1:4">
      <c r="A25" s="149" t="s">
        <v>55</v>
      </c>
      <c r="B25" s="143">
        <v>34702</v>
      </c>
      <c r="C25" s="143">
        <v>92534</v>
      </c>
      <c r="D25" s="143">
        <f t="shared" si="0"/>
        <v>166.653218834649</v>
      </c>
    </row>
    <row r="26" ht="24.2" customHeight="1"/>
    <row r="27" ht="24.2" customHeight="1"/>
    <row r="28" ht="24.2" customHeight="1"/>
    <row r="29" ht="24.2" customHeight="1"/>
  </sheetData>
  <mergeCells count="1">
    <mergeCell ref="A2:E2"/>
  </mergeCells>
  <printOptions horizontalCentered="1"/>
  <pageMargins left="0.786805555555556" right="0.786805555555556" top="0.984027777777778" bottom="1.02361111111111" header="0.156944444444444" footer="0.786805555555556"/>
  <pageSetup paperSize="9" scale="90" orientation="portrait"/>
  <headerFooter>
    <oddFooter>&amp;C&amp;13— 25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301"/>
  <sheetViews>
    <sheetView showGridLines="0" showZeros="0" workbookViewId="0">
      <pane ySplit="5" topLeftCell="A228" activePane="bottomLeft" state="frozen"/>
      <selection/>
      <selection pane="bottomLeft" activeCell="A251" sqref="A251"/>
    </sheetView>
  </sheetViews>
  <sheetFormatPr defaultColWidth="9" defaultRowHeight="14.25" outlineLevelCol="5"/>
  <cols>
    <col min="1" max="1" width="51" style="150" customWidth="1"/>
    <col min="2" max="2" width="13.75" style="150" customWidth="1"/>
    <col min="3" max="3" width="67.75" style="150" customWidth="1"/>
    <col min="4" max="4" width="15.625" style="150" customWidth="1"/>
    <col min="5" max="16384" width="9" style="150"/>
  </cols>
  <sheetData>
    <row r="1" spans="1:1">
      <c r="A1" s="66" t="s">
        <v>56</v>
      </c>
    </row>
    <row r="2" ht="18" customHeight="1" spans="1:4">
      <c r="A2" s="39" t="s">
        <v>57</v>
      </c>
      <c r="B2" s="39"/>
      <c r="C2" s="39"/>
      <c r="D2" s="39"/>
    </row>
    <row r="3" customHeight="1" spans="1:4">
      <c r="A3" s="66"/>
      <c r="D3" s="150" t="s">
        <v>3</v>
      </c>
    </row>
    <row r="4" ht="31.5" customHeight="1" spans="1:4">
      <c r="A4" s="69" t="s">
        <v>58</v>
      </c>
      <c r="B4" s="71"/>
      <c r="C4" s="69" t="s">
        <v>59</v>
      </c>
      <c r="D4" s="71"/>
    </row>
    <row r="5" ht="19.5" customHeight="1" spans="1:6">
      <c r="A5" s="151" t="s">
        <v>60</v>
      </c>
      <c r="B5" s="151" t="s">
        <v>61</v>
      </c>
      <c r="C5" s="151" t="s">
        <v>60</v>
      </c>
      <c r="D5" s="151" t="s">
        <v>61</v>
      </c>
      <c r="E5" s="150" t="s">
        <v>62</v>
      </c>
      <c r="F5" s="150" t="s">
        <v>63</v>
      </c>
    </row>
    <row r="6" ht="20.1" customHeight="1" spans="1:6">
      <c r="A6" s="76" t="s">
        <v>9</v>
      </c>
      <c r="B6" s="51"/>
      <c r="C6" s="76" t="s">
        <v>64</v>
      </c>
      <c r="D6" s="49">
        <f>SUM(D7,D12,D16)</f>
        <v>8</v>
      </c>
      <c r="E6" s="152" t="str">
        <f>IF(B6=[6]表八!C6,"","表九不等于表八该项收入数")</f>
        <v/>
      </c>
      <c r="F6" s="152" t="str">
        <f>IF(D6=[6]表八!G6,"","表九不等于表八此项支出数")</f>
        <v/>
      </c>
    </row>
    <row r="7" ht="20.1" customHeight="1" spans="1:6">
      <c r="A7" s="76" t="s">
        <v>10</v>
      </c>
      <c r="B7" s="51"/>
      <c r="C7" s="50" t="s">
        <v>65</v>
      </c>
      <c r="D7" s="49">
        <f>SUM(D8:D11)</f>
        <v>0</v>
      </c>
      <c r="E7" s="152" t="str">
        <f>IF(B7=[6]表八!C7,"","表九不等于表八该项收入数")</f>
        <v/>
      </c>
      <c r="F7" s="152" t="str">
        <f>IF(D7=[6]表八!G7,"","表九不等于表八此项支出数")</f>
        <v/>
      </c>
    </row>
    <row r="8" ht="20.1" customHeight="1" spans="1:5">
      <c r="A8" s="76" t="s">
        <v>11</v>
      </c>
      <c r="B8" s="51"/>
      <c r="C8" s="57" t="s">
        <v>66</v>
      </c>
      <c r="D8" s="51"/>
      <c r="E8" s="152" t="str">
        <f>IF(B8=[6]表八!C8,"","表九不等于表八该项收入数")</f>
        <v/>
      </c>
    </row>
    <row r="9" ht="20.1" customHeight="1" spans="1:5">
      <c r="A9" s="76" t="s">
        <v>67</v>
      </c>
      <c r="B9" s="51"/>
      <c r="C9" s="57" t="s">
        <v>68</v>
      </c>
      <c r="D9" s="51"/>
      <c r="E9" s="152" t="str">
        <f>IF(B9=[6]表八!C9,"","表九不等于表八该项收入数")</f>
        <v/>
      </c>
    </row>
    <row r="10" ht="20.1" customHeight="1" spans="1:5">
      <c r="A10" s="76" t="s">
        <v>69</v>
      </c>
      <c r="B10" s="51">
        <v>1387</v>
      </c>
      <c r="C10" s="153" t="s">
        <v>70</v>
      </c>
      <c r="D10" s="51"/>
      <c r="E10" s="152" t="str">
        <f>IF(B10=[6]表八!C10,"","表九不等于表八该项收入数")</f>
        <v/>
      </c>
    </row>
    <row r="11" ht="20.1" customHeight="1" spans="1:5">
      <c r="A11" s="76" t="s">
        <v>71</v>
      </c>
      <c r="B11" s="51">
        <v>600</v>
      </c>
      <c r="C11" s="57" t="s">
        <v>72</v>
      </c>
      <c r="D11" s="51"/>
      <c r="E11" s="152" t="str">
        <f>IF(B11=[6]表八!C11,"","表九不等于表八该项收入数")</f>
        <v/>
      </c>
    </row>
    <row r="12" ht="20.1" customHeight="1" spans="1:6">
      <c r="A12" s="76" t="s">
        <v>73</v>
      </c>
      <c r="B12" s="49">
        <f>SUM(B13:B17)</f>
        <v>68573</v>
      </c>
      <c r="C12" s="50" t="s">
        <v>74</v>
      </c>
      <c r="D12" s="49">
        <f>SUM(D13:D15)</f>
        <v>8</v>
      </c>
      <c r="E12" s="152" t="str">
        <f>IF(B12=[6]表八!C12,"","表九不等于表八该项收入数")</f>
        <v/>
      </c>
      <c r="F12" s="152" t="str">
        <f>IF(D12=[6]表八!G8,"","表九不等于表八此项支出数")</f>
        <v/>
      </c>
    </row>
    <row r="13" ht="20.1" customHeight="1" spans="1:6">
      <c r="A13" s="154" t="s">
        <v>75</v>
      </c>
      <c r="B13" s="51">
        <v>68573</v>
      </c>
      <c r="C13" s="52" t="s">
        <v>76</v>
      </c>
      <c r="D13" s="51"/>
      <c r="F13" s="155"/>
    </row>
    <row r="14" ht="20.1" customHeight="1" spans="1:4">
      <c r="A14" s="154" t="s">
        <v>77</v>
      </c>
      <c r="B14" s="51"/>
      <c r="C14" s="52" t="s">
        <v>78</v>
      </c>
      <c r="D14" s="51"/>
    </row>
    <row r="15" ht="20.1" customHeight="1" spans="1:4">
      <c r="A15" s="154" t="s">
        <v>79</v>
      </c>
      <c r="B15" s="51"/>
      <c r="C15" s="52" t="s">
        <v>80</v>
      </c>
      <c r="D15" s="51">
        <v>8</v>
      </c>
    </row>
    <row r="16" ht="20.1" customHeight="1" spans="1:6">
      <c r="A16" s="154" t="s">
        <v>81</v>
      </c>
      <c r="B16" s="51"/>
      <c r="C16" s="52" t="s">
        <v>38</v>
      </c>
      <c r="D16" s="49">
        <f>SUM(D17:D18)</f>
        <v>0</v>
      </c>
      <c r="F16" s="152" t="str">
        <f>IF(D16=[6]表八!G9,"","表九不等于表八此项支出数")</f>
        <v/>
      </c>
    </row>
    <row r="17" ht="20.1" customHeight="1" spans="1:6">
      <c r="A17" s="154" t="s">
        <v>82</v>
      </c>
      <c r="B17" s="51"/>
      <c r="C17" s="56" t="s">
        <v>83</v>
      </c>
      <c r="D17" s="51"/>
      <c r="F17" s="155"/>
    </row>
    <row r="18" ht="20.1" customHeight="1" spans="1:6">
      <c r="A18" s="76" t="s">
        <v>84</v>
      </c>
      <c r="B18" s="51"/>
      <c r="C18" s="56" t="s">
        <v>85</v>
      </c>
      <c r="D18" s="51"/>
      <c r="E18" s="156" t="str">
        <f>IF(B18=[6]表八!C13,"","表九不等于表八该项收入数")</f>
        <v/>
      </c>
      <c r="F18" s="157"/>
    </row>
    <row r="19" ht="20.1" customHeight="1" spans="1:6">
      <c r="A19" s="76" t="s">
        <v>86</v>
      </c>
      <c r="B19" s="49">
        <f>SUM(B20:B21)</f>
        <v>0</v>
      </c>
      <c r="C19" s="76" t="s">
        <v>39</v>
      </c>
      <c r="D19" s="49">
        <f>SUM(D20,D24,D28)</f>
        <v>69</v>
      </c>
      <c r="E19" s="152" t="str">
        <f>IF(B19=[6]表八!C14,"","表九不等于表八该项收入数")</f>
        <v/>
      </c>
      <c r="F19" s="152" t="str">
        <f>IF(D19=[6]表八!G10,"","表九不等于表八此项支出数")</f>
        <v/>
      </c>
    </row>
    <row r="20" ht="20.1" customHeight="1" spans="1:6">
      <c r="A20" s="154" t="s">
        <v>87</v>
      </c>
      <c r="B20" s="51"/>
      <c r="C20" s="57" t="s">
        <v>40</v>
      </c>
      <c r="D20" s="49">
        <f>SUM(D21:D23)</f>
        <v>69</v>
      </c>
      <c r="F20" s="152" t="str">
        <f>IF(D20=[6]表八!G11,"","表九不等于表八此项支出数")</f>
        <v/>
      </c>
    </row>
    <row r="21" ht="20.1" customHeight="1" spans="1:6">
      <c r="A21" s="154" t="s">
        <v>88</v>
      </c>
      <c r="B21" s="51"/>
      <c r="C21" s="57" t="s">
        <v>89</v>
      </c>
      <c r="D21" s="51">
        <v>69</v>
      </c>
      <c r="F21" s="155"/>
    </row>
    <row r="22" ht="20.1" customHeight="1" spans="1:6">
      <c r="A22" s="76" t="s">
        <v>90</v>
      </c>
      <c r="B22" s="51">
        <v>500</v>
      </c>
      <c r="C22" s="57" t="s">
        <v>91</v>
      </c>
      <c r="D22" s="51"/>
      <c r="E22" s="152" t="str">
        <f>IF(B22=[6]表八!C15,"","表九不等于表八该项收入数")</f>
        <v/>
      </c>
      <c r="F22" s="155"/>
    </row>
    <row r="23" ht="20.1" customHeight="1" spans="1:6">
      <c r="A23" s="76" t="s">
        <v>92</v>
      </c>
      <c r="B23" s="51"/>
      <c r="C23" s="57" t="s">
        <v>93</v>
      </c>
      <c r="D23" s="51"/>
      <c r="E23" s="152" t="str">
        <f>IF(B23=[6]表八!C16,"","表九不等于表八该项收入数")</f>
        <v/>
      </c>
      <c r="F23" s="155"/>
    </row>
    <row r="24" ht="20.1" customHeight="1" spans="1:6">
      <c r="A24" s="76" t="s">
        <v>94</v>
      </c>
      <c r="B24" s="49">
        <f>SUM(B25:B27)</f>
        <v>0</v>
      </c>
      <c r="C24" s="153" t="s">
        <v>95</v>
      </c>
      <c r="D24" s="49">
        <f>SUM(D25:D27)</f>
        <v>0</v>
      </c>
      <c r="E24" s="152" t="str">
        <f>IF(B24=[6]表八!C17,"","表九不等于表八该项收入数")</f>
        <v/>
      </c>
      <c r="F24" s="152" t="str">
        <f>IF(D24=[6]表八!G12,"","表九不等于表八此项支出数")</f>
        <v/>
      </c>
    </row>
    <row r="25" ht="20.1" customHeight="1" spans="1:4">
      <c r="A25" s="154" t="s">
        <v>96</v>
      </c>
      <c r="B25" s="51"/>
      <c r="C25" s="57" t="s">
        <v>89</v>
      </c>
      <c r="D25" s="51"/>
    </row>
    <row r="26" ht="20.1" customHeight="1" spans="1:4">
      <c r="A26" s="154" t="s">
        <v>97</v>
      </c>
      <c r="B26" s="51"/>
      <c r="C26" s="57" t="s">
        <v>91</v>
      </c>
      <c r="D26" s="51"/>
    </row>
    <row r="27" ht="20.1" customHeight="1" spans="1:4">
      <c r="A27" s="154" t="s">
        <v>98</v>
      </c>
      <c r="B27" s="51"/>
      <c r="C27" s="54" t="s">
        <v>99</v>
      </c>
      <c r="D27" s="51"/>
    </row>
    <row r="28" ht="20.1" customHeight="1" spans="1:6">
      <c r="A28" s="76" t="s">
        <v>100</v>
      </c>
      <c r="B28" s="51"/>
      <c r="C28" s="52" t="s">
        <v>41</v>
      </c>
      <c r="D28" s="49">
        <f>SUM(D29:D30)</f>
        <v>0</v>
      </c>
      <c r="E28" s="152" t="str">
        <f>IF(B28=[6]表八!C18,"","表九不等于表八该项收入数")</f>
        <v/>
      </c>
      <c r="F28" s="152" t="str">
        <f>IF(D28=[6]表八!G13,"","表九不等于表八此项支出数")</f>
        <v/>
      </c>
    </row>
    <row r="29" ht="20.1" customHeight="1" spans="1:6">
      <c r="A29" s="76" t="s">
        <v>101</v>
      </c>
      <c r="B29" s="51">
        <v>300</v>
      </c>
      <c r="C29" s="56" t="s">
        <v>91</v>
      </c>
      <c r="D29" s="51"/>
      <c r="E29" s="152" t="str">
        <f>IF(B29=[6]表八!C19,"","表九不等于表八该项收入数")</f>
        <v/>
      </c>
      <c r="F29" s="155"/>
    </row>
    <row r="30" ht="20.1" customHeight="1" spans="1:5">
      <c r="A30" s="76" t="s">
        <v>102</v>
      </c>
      <c r="B30" s="51"/>
      <c r="C30" s="56" t="s">
        <v>103</v>
      </c>
      <c r="D30" s="51"/>
      <c r="E30" s="152" t="str">
        <f>IF(B30=[6]表八!C20,"","表九不等于表八该项收入数")</f>
        <v/>
      </c>
    </row>
    <row r="31" ht="20.1" customHeight="1" spans="1:6">
      <c r="A31" s="76" t="s">
        <v>104</v>
      </c>
      <c r="B31" s="51"/>
      <c r="C31" s="76" t="s">
        <v>105</v>
      </c>
      <c r="D31" s="49">
        <f>SUM(D32:D33)</f>
        <v>0</v>
      </c>
      <c r="E31" s="152" t="str">
        <f>IF(B31=[6]表八!C21,"","表九不等于表八该项收入数")</f>
        <v/>
      </c>
      <c r="F31" s="152" t="str">
        <f>IF(D31=[6]表八!G14,"","表九不等于表八此项支出数")</f>
        <v/>
      </c>
    </row>
    <row r="32" ht="20.1" customHeight="1" spans="1:6">
      <c r="A32" s="51" t="s">
        <v>106</v>
      </c>
      <c r="B32" s="51"/>
      <c r="C32" s="76" t="s">
        <v>107</v>
      </c>
      <c r="D32" s="51"/>
      <c r="E32" s="152" t="str">
        <f>IF(B32=[6]表八!C22,"","表九不等于表八该项收入数")</f>
        <v/>
      </c>
      <c r="F32" s="152" t="str">
        <f>IF(D32=[6]表八!G15,"","表九不等于表八此项支出数")</f>
        <v/>
      </c>
    </row>
    <row r="33" ht="20.1" customHeight="1" spans="1:6">
      <c r="A33" s="51"/>
      <c r="B33" s="51"/>
      <c r="C33" s="76" t="s">
        <v>108</v>
      </c>
      <c r="D33" s="49">
        <f>SUM(D34:D37)</f>
        <v>0</v>
      </c>
      <c r="F33" s="152" t="str">
        <f>IF(D33=[6]表八!G16,"","表九不等于表八此项支出数")</f>
        <v/>
      </c>
    </row>
    <row r="34" ht="20.1" customHeight="1" spans="1:4">
      <c r="A34" s="51"/>
      <c r="B34" s="51"/>
      <c r="C34" s="76" t="s">
        <v>109</v>
      </c>
      <c r="D34" s="51"/>
    </row>
    <row r="35" ht="20.1" customHeight="1" spans="1:4">
      <c r="A35" s="51"/>
      <c r="B35" s="51"/>
      <c r="C35" s="76" t="s">
        <v>110</v>
      </c>
      <c r="D35" s="51"/>
    </row>
    <row r="36" ht="20.1" customHeight="1" spans="1:4">
      <c r="A36" s="57"/>
      <c r="B36" s="51"/>
      <c r="C36" s="76" t="s">
        <v>111</v>
      </c>
      <c r="D36" s="51"/>
    </row>
    <row r="37" ht="20.1" customHeight="1" spans="1:4">
      <c r="A37" s="57"/>
      <c r="B37" s="51"/>
      <c r="C37" s="76" t="s">
        <v>112</v>
      </c>
      <c r="D37" s="51"/>
    </row>
    <row r="38" ht="20.1" customHeight="1" spans="1:6">
      <c r="A38" s="57"/>
      <c r="B38" s="51"/>
      <c r="C38" s="76" t="s">
        <v>42</v>
      </c>
      <c r="D38" s="49">
        <f>SUM(D39,D52,D56:D57,D63,D67,D71,D75,D81)</f>
        <v>91960</v>
      </c>
      <c r="F38" s="152" t="str">
        <f>IF(D38=[6]表八!G17,"","表九不等于表八此项支出数")</f>
        <v/>
      </c>
    </row>
    <row r="39" s="64" customFormat="1" ht="20.1" customHeight="1" spans="1:6">
      <c r="A39" s="57"/>
      <c r="B39" s="51"/>
      <c r="C39" s="76" t="s">
        <v>43</v>
      </c>
      <c r="D39" s="49">
        <f>SUM(D40:D51)</f>
        <v>68573</v>
      </c>
      <c r="F39" s="152" t="str">
        <f>IF(D39=[6]表八!G18,"","表九不等于表八此项支出数")</f>
        <v/>
      </c>
    </row>
    <row r="40" ht="20.1" customHeight="1" spans="1:4">
      <c r="A40" s="57"/>
      <c r="B40" s="51"/>
      <c r="C40" s="54" t="s">
        <v>113</v>
      </c>
      <c r="D40" s="51">
        <v>68573</v>
      </c>
    </row>
    <row r="41" ht="20.1" customHeight="1" spans="1:4">
      <c r="A41" s="57"/>
      <c r="B41" s="51"/>
      <c r="C41" s="54" t="s">
        <v>114</v>
      </c>
      <c r="D41" s="51"/>
    </row>
    <row r="42" ht="20.1" customHeight="1" spans="1:6">
      <c r="A42" s="57"/>
      <c r="B42" s="51"/>
      <c r="C42" s="54" t="s">
        <v>115</v>
      </c>
      <c r="D42" s="51"/>
      <c r="F42" s="155"/>
    </row>
    <row r="43" ht="20.1" customHeight="1" spans="1:4">
      <c r="A43" s="57"/>
      <c r="B43" s="51"/>
      <c r="C43" s="54" t="s">
        <v>116</v>
      </c>
      <c r="D43" s="51"/>
    </row>
    <row r="44" ht="20.1" customHeight="1" spans="1:4">
      <c r="A44" s="57"/>
      <c r="B44" s="51"/>
      <c r="C44" s="54" t="s">
        <v>117</v>
      </c>
      <c r="D44" s="51"/>
    </row>
    <row r="45" ht="20.1" customHeight="1" spans="1:4">
      <c r="A45" s="57"/>
      <c r="B45" s="51"/>
      <c r="C45" s="54" t="s">
        <v>118</v>
      </c>
      <c r="D45" s="51"/>
    </row>
    <row r="46" ht="20.1" customHeight="1" spans="1:6">
      <c r="A46" s="57"/>
      <c r="B46" s="51"/>
      <c r="C46" s="54" t="s">
        <v>119</v>
      </c>
      <c r="D46" s="51"/>
      <c r="F46" s="155"/>
    </row>
    <row r="47" ht="20.1" customHeight="1" spans="1:6">
      <c r="A47" s="57"/>
      <c r="B47" s="51"/>
      <c r="C47" s="54" t="s">
        <v>120</v>
      </c>
      <c r="D47" s="51"/>
      <c r="F47" s="155"/>
    </row>
    <row r="48" ht="20.1" customHeight="1" spans="1:4">
      <c r="A48" s="76"/>
      <c r="B48" s="51"/>
      <c r="C48" s="54" t="s">
        <v>121</v>
      </c>
      <c r="D48" s="51"/>
    </row>
    <row r="49" ht="20.1" customHeight="1" spans="1:4">
      <c r="A49" s="76"/>
      <c r="B49" s="51"/>
      <c r="C49" s="158" t="s">
        <v>122</v>
      </c>
      <c r="D49" s="51"/>
    </row>
    <row r="50" ht="20.1" customHeight="1" spans="1:4">
      <c r="A50" s="76"/>
      <c r="B50" s="51"/>
      <c r="C50" s="158" t="s">
        <v>123</v>
      </c>
      <c r="D50" s="51"/>
    </row>
    <row r="51" ht="20.1" customHeight="1" spans="1:4">
      <c r="A51" s="76"/>
      <c r="B51" s="51"/>
      <c r="C51" s="54" t="s">
        <v>124</v>
      </c>
      <c r="D51" s="51"/>
    </row>
    <row r="52" ht="20.1" customHeight="1" spans="1:6">
      <c r="A52" s="76"/>
      <c r="B52" s="51"/>
      <c r="C52" s="76" t="s">
        <v>44</v>
      </c>
      <c r="D52" s="49">
        <f>SUM(D53:D55)</f>
        <v>1387</v>
      </c>
      <c r="F52" s="152" t="str">
        <f>IF(D52=[6]表八!G19,"","表九不等于表八此项支出数")</f>
        <v/>
      </c>
    </row>
    <row r="53" ht="20.1" customHeight="1" spans="1:6">
      <c r="A53" s="76"/>
      <c r="B53" s="51"/>
      <c r="C53" s="54" t="s">
        <v>113</v>
      </c>
      <c r="D53" s="51"/>
      <c r="F53" s="155"/>
    </row>
    <row r="54" ht="20.1" customHeight="1" spans="1:6">
      <c r="A54" s="76"/>
      <c r="B54" s="51"/>
      <c r="C54" s="54" t="s">
        <v>114</v>
      </c>
      <c r="D54" s="51"/>
      <c r="F54" s="155"/>
    </row>
    <row r="55" ht="20.1" customHeight="1" spans="1:6">
      <c r="A55" s="76"/>
      <c r="B55" s="51"/>
      <c r="C55" s="54" t="s">
        <v>125</v>
      </c>
      <c r="D55" s="51">
        <v>1387</v>
      </c>
      <c r="F55" s="155"/>
    </row>
    <row r="56" ht="20.1" customHeight="1" spans="1:6">
      <c r="A56" s="76"/>
      <c r="B56" s="51"/>
      <c r="C56" s="77" t="s">
        <v>45</v>
      </c>
      <c r="D56" s="51">
        <v>600</v>
      </c>
      <c r="F56" s="152" t="str">
        <f>IF(D56=[6]表八!G20,"","表九不等于表八此项支出数")</f>
        <v/>
      </c>
    </row>
    <row r="57" ht="20.1" customHeight="1" spans="1:6">
      <c r="A57" s="76"/>
      <c r="B57" s="51"/>
      <c r="C57" s="77" t="s">
        <v>46</v>
      </c>
      <c r="D57" s="49">
        <f>SUM(D58:D62)</f>
        <v>500</v>
      </c>
      <c r="F57" s="152" t="str">
        <f>IF(D57=[6]表八!G21,"","表九不等于表八此项支出数")</f>
        <v/>
      </c>
    </row>
    <row r="58" ht="20.1" customHeight="1" spans="1:4">
      <c r="A58" s="76"/>
      <c r="B58" s="51"/>
      <c r="C58" s="54" t="s">
        <v>126</v>
      </c>
      <c r="D58" s="51"/>
    </row>
    <row r="59" ht="20.1" customHeight="1" spans="1:4">
      <c r="A59" s="76"/>
      <c r="B59" s="81"/>
      <c r="C59" s="54" t="s">
        <v>127</v>
      </c>
      <c r="D59" s="51"/>
    </row>
    <row r="60" ht="20.1" customHeight="1" spans="1:4">
      <c r="A60" s="76"/>
      <c r="B60" s="51"/>
      <c r="C60" s="54" t="s">
        <v>128</v>
      </c>
      <c r="D60" s="51"/>
    </row>
    <row r="61" ht="20.1" customHeight="1" spans="1:6">
      <c r="A61" s="76"/>
      <c r="B61" s="51"/>
      <c r="C61" s="54" t="s">
        <v>129</v>
      </c>
      <c r="D61" s="51"/>
      <c r="F61" s="155"/>
    </row>
    <row r="62" ht="20.1" customHeight="1" spans="1:4">
      <c r="A62" s="76"/>
      <c r="B62" s="51"/>
      <c r="C62" s="54" t="s">
        <v>130</v>
      </c>
      <c r="D62" s="51">
        <v>500</v>
      </c>
    </row>
    <row r="63" ht="20.1" customHeight="1" spans="1:6">
      <c r="A63" s="76"/>
      <c r="B63" s="51"/>
      <c r="C63" s="77" t="s">
        <v>47</v>
      </c>
      <c r="D63" s="49">
        <f>SUM(D64:D66)</f>
        <v>300</v>
      </c>
      <c r="F63" s="152" t="str">
        <f>IF(D63=[6]表八!G22,"","表九不等于表八此项支出数")</f>
        <v/>
      </c>
    </row>
    <row r="64" ht="20.1" customHeight="1" spans="1:4">
      <c r="A64" s="76"/>
      <c r="B64" s="51"/>
      <c r="C64" s="76" t="s">
        <v>131</v>
      </c>
      <c r="D64" s="51"/>
    </row>
    <row r="65" ht="20.1" customHeight="1" spans="1:4">
      <c r="A65" s="76"/>
      <c r="B65" s="51"/>
      <c r="C65" s="76" t="s">
        <v>132</v>
      </c>
      <c r="D65" s="51"/>
    </row>
    <row r="66" ht="20.1" customHeight="1" spans="1:6">
      <c r="A66" s="76"/>
      <c r="B66" s="51"/>
      <c r="C66" s="76" t="s">
        <v>133</v>
      </c>
      <c r="D66" s="51">
        <v>300</v>
      </c>
      <c r="F66" s="155"/>
    </row>
    <row r="67" ht="20.1" customHeight="1" spans="1:6">
      <c r="A67" s="76"/>
      <c r="B67" s="51"/>
      <c r="C67" s="53" t="s">
        <v>134</v>
      </c>
      <c r="D67" s="49">
        <f>SUM(D68:D70)</f>
        <v>0</v>
      </c>
      <c r="F67" s="152" t="str">
        <f>IF(D67=[6]表八!G23,"","表九不等于表八此项支出数")</f>
        <v/>
      </c>
    </row>
    <row r="68" ht="20.1" customHeight="1" spans="1:4">
      <c r="A68" s="76"/>
      <c r="B68" s="51"/>
      <c r="C68" s="56" t="s">
        <v>113</v>
      </c>
      <c r="D68" s="51"/>
    </row>
    <row r="69" ht="20.1" customHeight="1" spans="1:4">
      <c r="A69" s="76"/>
      <c r="B69" s="51"/>
      <c r="C69" s="56" t="s">
        <v>114</v>
      </c>
      <c r="D69" s="51"/>
    </row>
    <row r="70" ht="20.1" customHeight="1" spans="1:4">
      <c r="A70" s="76"/>
      <c r="B70" s="51"/>
      <c r="C70" s="159" t="s">
        <v>135</v>
      </c>
      <c r="D70" s="51"/>
    </row>
    <row r="71" ht="20.1" customHeight="1" spans="1:6">
      <c r="A71" s="76"/>
      <c r="B71" s="51"/>
      <c r="C71" s="53" t="s">
        <v>48</v>
      </c>
      <c r="D71" s="49">
        <f>SUM(D72:D74)</f>
        <v>20600</v>
      </c>
      <c r="F71" s="152" t="str">
        <f>IF(D71=[6]表八!G24,"","表九不等于表八此项支出数")</f>
        <v/>
      </c>
    </row>
    <row r="72" ht="20.1" customHeight="1" spans="1:4">
      <c r="A72" s="76"/>
      <c r="B72" s="51"/>
      <c r="C72" s="56" t="s">
        <v>113</v>
      </c>
      <c r="D72" s="51">
        <v>20600</v>
      </c>
    </row>
    <row r="73" ht="20.1" customHeight="1" spans="1:4">
      <c r="A73" s="76"/>
      <c r="B73" s="51"/>
      <c r="C73" s="56" t="s">
        <v>114</v>
      </c>
      <c r="D73" s="51"/>
    </row>
    <row r="74" ht="20.1" customHeight="1" spans="1:4">
      <c r="A74" s="76"/>
      <c r="B74" s="51"/>
      <c r="C74" s="160" t="s">
        <v>136</v>
      </c>
      <c r="D74" s="51"/>
    </row>
    <row r="75" ht="20.1" customHeight="1" spans="1:6">
      <c r="A75" s="76"/>
      <c r="B75" s="51"/>
      <c r="C75" s="53" t="s">
        <v>137</v>
      </c>
      <c r="D75" s="49">
        <f>SUM(D76:D80)</f>
        <v>0</v>
      </c>
      <c r="F75" s="152" t="str">
        <f>IF(D75=[6]表八!G25,"","表九不等于表八此项支出数")</f>
        <v/>
      </c>
    </row>
    <row r="76" ht="20.1" customHeight="1" spans="1:6">
      <c r="A76" s="76"/>
      <c r="B76" s="51"/>
      <c r="C76" s="56" t="s">
        <v>126</v>
      </c>
      <c r="D76" s="51"/>
      <c r="F76" s="155"/>
    </row>
    <row r="77" ht="20.1" customHeight="1" spans="1:4">
      <c r="A77" s="76"/>
      <c r="B77" s="51"/>
      <c r="C77" s="56" t="s">
        <v>127</v>
      </c>
      <c r="D77" s="51"/>
    </row>
    <row r="78" ht="20.1" customHeight="1" spans="1:4">
      <c r="A78" s="76"/>
      <c r="B78" s="51"/>
      <c r="C78" s="56" t="s">
        <v>128</v>
      </c>
      <c r="D78" s="51"/>
    </row>
    <row r="79" ht="20.1" customHeight="1" spans="1:4">
      <c r="A79" s="76"/>
      <c r="B79" s="51"/>
      <c r="C79" s="56" t="s">
        <v>129</v>
      </c>
      <c r="D79" s="51"/>
    </row>
    <row r="80" ht="20.1" customHeight="1" spans="1:4">
      <c r="A80" s="76"/>
      <c r="B80" s="51"/>
      <c r="C80" s="56" t="s">
        <v>138</v>
      </c>
      <c r="D80" s="51"/>
    </row>
    <row r="81" ht="20.1" customHeight="1" spans="1:6">
      <c r="A81" s="76"/>
      <c r="B81" s="51"/>
      <c r="C81" s="53" t="s">
        <v>139</v>
      </c>
      <c r="D81" s="49">
        <f>SUM(D82:D83)</f>
        <v>0</v>
      </c>
      <c r="F81" s="152" t="str">
        <f>IF(D81=[6]表八!G26,"","表九不等于表八此项支出数")</f>
        <v/>
      </c>
    </row>
    <row r="82" ht="20.1" customHeight="1" spans="1:4">
      <c r="A82" s="76"/>
      <c r="B82" s="51"/>
      <c r="C82" s="56" t="s">
        <v>131</v>
      </c>
      <c r="D82" s="51"/>
    </row>
    <row r="83" ht="20.1" customHeight="1" spans="1:4">
      <c r="A83" s="76"/>
      <c r="B83" s="51"/>
      <c r="C83" s="56" t="s">
        <v>140</v>
      </c>
      <c r="D83" s="51"/>
    </row>
    <row r="84" ht="20.1" customHeight="1" spans="1:6">
      <c r="A84" s="76"/>
      <c r="B84" s="51"/>
      <c r="C84" s="76" t="s">
        <v>141</v>
      </c>
      <c r="D84" s="49">
        <f>SUM(D85,D90,D95,D100,D103)</f>
        <v>0</v>
      </c>
      <c r="F84" s="152" t="str">
        <f>IF(D84=[6]表八!G27,"","表九不等于表八此项支出数")</f>
        <v/>
      </c>
    </row>
    <row r="85" ht="20.1" customHeight="1" spans="1:6">
      <c r="A85" s="76"/>
      <c r="B85" s="51"/>
      <c r="C85" s="55" t="s">
        <v>142</v>
      </c>
      <c r="D85" s="49">
        <f>SUM(D86:D89)</f>
        <v>0</v>
      </c>
      <c r="F85" s="152" t="str">
        <f>IF(D85=[6]表八!G28,"","表九不等于表八此项支出数")</f>
        <v/>
      </c>
    </row>
    <row r="86" ht="20.1" customHeight="1" spans="1:6">
      <c r="A86" s="76"/>
      <c r="B86" s="51"/>
      <c r="C86" s="54" t="s">
        <v>91</v>
      </c>
      <c r="D86" s="51"/>
      <c r="F86" s="155"/>
    </row>
    <row r="87" ht="20.1" customHeight="1" spans="1:4">
      <c r="A87" s="76"/>
      <c r="B87" s="51"/>
      <c r="C87" s="54" t="s">
        <v>143</v>
      </c>
      <c r="D87" s="51"/>
    </row>
    <row r="88" ht="20.1" customHeight="1" spans="1:4">
      <c r="A88" s="76"/>
      <c r="B88" s="51"/>
      <c r="C88" s="54" t="s">
        <v>144</v>
      </c>
      <c r="D88" s="51"/>
    </row>
    <row r="89" ht="20.1" customHeight="1" spans="1:4">
      <c r="A89" s="76"/>
      <c r="B89" s="51"/>
      <c r="C89" s="54" t="s">
        <v>145</v>
      </c>
      <c r="D89" s="51"/>
    </row>
    <row r="90" ht="20.1" customHeight="1" spans="1:6">
      <c r="A90" s="76"/>
      <c r="B90" s="51"/>
      <c r="C90" s="54" t="s">
        <v>146</v>
      </c>
      <c r="D90" s="49">
        <f>SUM(D91:D94)</f>
        <v>0</v>
      </c>
      <c r="F90" s="152" t="str">
        <f>IF(D90=[6]表八!G29,"","表九不等于表八此项支出数")</f>
        <v/>
      </c>
    </row>
    <row r="91" ht="20.1" customHeight="1" spans="1:6">
      <c r="A91" s="76"/>
      <c r="B91" s="51"/>
      <c r="C91" s="54" t="s">
        <v>91</v>
      </c>
      <c r="D91" s="51"/>
      <c r="F91" s="155"/>
    </row>
    <row r="92" ht="20.1" customHeight="1" spans="1:4">
      <c r="A92" s="76"/>
      <c r="B92" s="51"/>
      <c r="C92" s="54" t="s">
        <v>143</v>
      </c>
      <c r="D92" s="51"/>
    </row>
    <row r="93" ht="20.1" customHeight="1" spans="1:4">
      <c r="A93" s="76"/>
      <c r="B93" s="51"/>
      <c r="C93" s="54" t="s">
        <v>147</v>
      </c>
      <c r="D93" s="51"/>
    </row>
    <row r="94" ht="20.1" customHeight="1" spans="1:4">
      <c r="A94" s="76"/>
      <c r="B94" s="51"/>
      <c r="C94" s="54" t="s">
        <v>148</v>
      </c>
      <c r="D94" s="51"/>
    </row>
    <row r="95" ht="20.1" customHeight="1" spans="1:6">
      <c r="A95" s="76"/>
      <c r="B95" s="51"/>
      <c r="C95" s="55" t="s">
        <v>149</v>
      </c>
      <c r="D95" s="49">
        <f>SUM(D96:D99)</f>
        <v>0</v>
      </c>
      <c r="F95" s="152" t="str">
        <f>IF(D95=[6]表八!G30,"","表九不等于表八此项支出数")</f>
        <v/>
      </c>
    </row>
    <row r="96" ht="20.1" customHeight="1" spans="1:4">
      <c r="A96" s="76"/>
      <c r="B96" s="51"/>
      <c r="C96" s="54" t="s">
        <v>150</v>
      </c>
      <c r="D96" s="51"/>
    </row>
    <row r="97" ht="20.1" customHeight="1" spans="1:4">
      <c r="A97" s="76"/>
      <c r="B97" s="51"/>
      <c r="C97" s="54" t="s">
        <v>151</v>
      </c>
      <c r="D97" s="51"/>
    </row>
    <row r="98" ht="20.1" customHeight="1" spans="1:4">
      <c r="A98" s="76"/>
      <c r="B98" s="51"/>
      <c r="C98" s="54" t="s">
        <v>152</v>
      </c>
      <c r="D98" s="51"/>
    </row>
    <row r="99" ht="20.1" customHeight="1" spans="1:4">
      <c r="A99" s="76"/>
      <c r="B99" s="51"/>
      <c r="C99" s="54" t="s">
        <v>153</v>
      </c>
      <c r="D99" s="51"/>
    </row>
    <row r="100" ht="20.1" customHeight="1" spans="1:6">
      <c r="A100" s="76"/>
      <c r="B100" s="51"/>
      <c r="C100" s="56" t="s">
        <v>154</v>
      </c>
      <c r="D100" s="49">
        <f>SUM(D101:D102)</f>
        <v>0</v>
      </c>
      <c r="F100" s="152" t="str">
        <f>IF(D100=[6]表八!G31,"","表九不等于表八此项支出数")</f>
        <v/>
      </c>
    </row>
    <row r="101" ht="20.1" customHeight="1" spans="1:4">
      <c r="A101" s="76"/>
      <c r="B101" s="51"/>
      <c r="C101" s="56" t="s">
        <v>91</v>
      </c>
      <c r="D101" s="51"/>
    </row>
    <row r="102" ht="20.1" customHeight="1" spans="1:4">
      <c r="A102" s="76"/>
      <c r="B102" s="51"/>
      <c r="C102" s="56" t="s">
        <v>155</v>
      </c>
      <c r="D102" s="51"/>
    </row>
    <row r="103" ht="20.1" customHeight="1" spans="1:6">
      <c r="A103" s="76"/>
      <c r="B103" s="51"/>
      <c r="C103" s="56" t="s">
        <v>156</v>
      </c>
      <c r="D103" s="49">
        <f>SUM(D104:D107)</f>
        <v>0</v>
      </c>
      <c r="F103" s="152" t="str">
        <f>IF(D103=[6]表八!G32,"","表九不等于表八此项支出数")</f>
        <v/>
      </c>
    </row>
    <row r="104" ht="20.1" customHeight="1" spans="1:4">
      <c r="A104" s="76"/>
      <c r="B104" s="51"/>
      <c r="C104" s="56" t="s">
        <v>150</v>
      </c>
      <c r="D104" s="51"/>
    </row>
    <row r="105" ht="20.1" customHeight="1" spans="1:4">
      <c r="A105" s="76"/>
      <c r="B105" s="51"/>
      <c r="C105" s="56" t="s">
        <v>151</v>
      </c>
      <c r="D105" s="51"/>
    </row>
    <row r="106" ht="20.1" customHeight="1" spans="1:4">
      <c r="A106" s="76"/>
      <c r="B106" s="51"/>
      <c r="C106" s="56" t="s">
        <v>152</v>
      </c>
      <c r="D106" s="51"/>
    </row>
    <row r="107" ht="20.1" customHeight="1" spans="1:6">
      <c r="A107" s="76"/>
      <c r="B107" s="51"/>
      <c r="C107" s="56" t="s">
        <v>157</v>
      </c>
      <c r="D107" s="51"/>
      <c r="F107" s="155"/>
    </row>
    <row r="108" ht="20.1" customHeight="1" spans="1:6">
      <c r="A108" s="76"/>
      <c r="B108" s="51"/>
      <c r="C108" s="57" t="s">
        <v>158</v>
      </c>
      <c r="D108" s="49">
        <f>SUM(D109,D114,D119,D124,D133,D140,D149,D152,D155:D156)</f>
        <v>0</v>
      </c>
      <c r="F108" s="152" t="str">
        <f>IF(D108=[6]表八!G33,"","表九不等于表八此项支出数")</f>
        <v/>
      </c>
    </row>
    <row r="109" ht="20.1" customHeight="1" spans="1:6">
      <c r="A109" s="76"/>
      <c r="B109" s="51"/>
      <c r="C109" s="55" t="s">
        <v>159</v>
      </c>
      <c r="D109" s="49">
        <f>SUM(D110:D113)</f>
        <v>0</v>
      </c>
      <c r="F109" s="152" t="str">
        <f>IF(D109=[6]表八!G34,"","表九不等于表八此项支出数")</f>
        <v/>
      </c>
    </row>
    <row r="110" ht="20.1" customHeight="1" spans="1:4">
      <c r="A110" s="76"/>
      <c r="B110" s="51"/>
      <c r="C110" s="54" t="s">
        <v>160</v>
      </c>
      <c r="D110" s="51"/>
    </row>
    <row r="111" ht="20.1" customHeight="1" spans="1:4">
      <c r="A111" s="76"/>
      <c r="B111" s="51"/>
      <c r="C111" s="54" t="s">
        <v>161</v>
      </c>
      <c r="D111" s="51"/>
    </row>
    <row r="112" ht="20.1" customHeight="1" spans="1:4">
      <c r="A112" s="76"/>
      <c r="B112" s="51"/>
      <c r="C112" s="54" t="s">
        <v>162</v>
      </c>
      <c r="D112" s="51"/>
    </row>
    <row r="113" ht="20.1" customHeight="1" spans="1:4">
      <c r="A113" s="76"/>
      <c r="B113" s="51"/>
      <c r="C113" s="54" t="s">
        <v>163</v>
      </c>
      <c r="D113" s="51"/>
    </row>
    <row r="114" ht="20.1" customHeight="1" spans="1:6">
      <c r="A114" s="76"/>
      <c r="B114" s="51"/>
      <c r="C114" s="55" t="s">
        <v>164</v>
      </c>
      <c r="D114" s="49">
        <f>SUM(D115:D118)</f>
        <v>0</v>
      </c>
      <c r="F114" s="152" t="str">
        <f>IF(D114=[6]表八!G35,"","表九不等于表八此项支出数")</f>
        <v/>
      </c>
    </row>
    <row r="115" ht="20.1" customHeight="1" spans="1:4">
      <c r="A115" s="76"/>
      <c r="B115" s="51"/>
      <c r="C115" s="54" t="s">
        <v>162</v>
      </c>
      <c r="D115" s="51"/>
    </row>
    <row r="116" ht="20.1" customHeight="1" spans="1:6">
      <c r="A116" s="76"/>
      <c r="B116" s="51"/>
      <c r="C116" s="54" t="s">
        <v>165</v>
      </c>
      <c r="D116" s="51"/>
      <c r="F116" s="155"/>
    </row>
    <row r="117" ht="20.1" customHeight="1" spans="1:6">
      <c r="A117" s="76"/>
      <c r="B117" s="51"/>
      <c r="C117" s="54" t="s">
        <v>166</v>
      </c>
      <c r="D117" s="51"/>
      <c r="F117" s="155"/>
    </row>
    <row r="118" ht="20.1" customHeight="1" spans="1:4">
      <c r="A118" s="76"/>
      <c r="B118" s="51"/>
      <c r="C118" s="54" t="s">
        <v>167</v>
      </c>
      <c r="D118" s="51"/>
    </row>
    <row r="119" ht="20.1" customHeight="1" spans="1:6">
      <c r="A119" s="76"/>
      <c r="B119" s="51"/>
      <c r="C119" s="55" t="s">
        <v>168</v>
      </c>
      <c r="D119" s="49">
        <f>SUM(D120:D123)</f>
        <v>0</v>
      </c>
      <c r="F119" s="152" t="str">
        <f>IF(D119=[6]表八!G36,"","表九不等于表八此项支出数")</f>
        <v/>
      </c>
    </row>
    <row r="120" ht="20.1" customHeight="1" spans="1:4">
      <c r="A120" s="76"/>
      <c r="B120" s="51"/>
      <c r="C120" s="54" t="s">
        <v>169</v>
      </c>
      <c r="D120" s="51"/>
    </row>
    <row r="121" ht="20.1" customHeight="1" spans="1:4">
      <c r="A121" s="76"/>
      <c r="B121" s="51"/>
      <c r="C121" s="54" t="s">
        <v>170</v>
      </c>
      <c r="D121" s="51"/>
    </row>
    <row r="122" ht="20.1" customHeight="1" spans="1:4">
      <c r="A122" s="76"/>
      <c r="B122" s="51"/>
      <c r="C122" s="54" t="s">
        <v>171</v>
      </c>
      <c r="D122" s="51"/>
    </row>
    <row r="123" ht="20.1" customHeight="1" spans="1:4">
      <c r="A123" s="76"/>
      <c r="B123" s="51"/>
      <c r="C123" s="54" t="s">
        <v>172</v>
      </c>
      <c r="D123" s="51"/>
    </row>
    <row r="124" ht="20.1" customHeight="1" spans="1:6">
      <c r="A124" s="76"/>
      <c r="B124" s="51"/>
      <c r="C124" s="54" t="s">
        <v>173</v>
      </c>
      <c r="D124" s="49">
        <f>SUM(D125:D132)</f>
        <v>0</v>
      </c>
      <c r="F124" s="152" t="str">
        <f>IF(D124=[6]表八!G37,"","表九不等于表八此项支出数")</f>
        <v/>
      </c>
    </row>
    <row r="125" ht="20.1" customHeight="1" spans="1:4">
      <c r="A125" s="76"/>
      <c r="B125" s="51"/>
      <c r="C125" s="54" t="s">
        <v>174</v>
      </c>
      <c r="D125" s="51"/>
    </row>
    <row r="126" ht="20.1" customHeight="1" spans="1:4">
      <c r="A126" s="76"/>
      <c r="B126" s="51"/>
      <c r="C126" s="54" t="s">
        <v>175</v>
      </c>
      <c r="D126" s="51"/>
    </row>
    <row r="127" ht="20.1" customHeight="1" spans="1:6">
      <c r="A127" s="76"/>
      <c r="B127" s="51"/>
      <c r="C127" s="54" t="s">
        <v>176</v>
      </c>
      <c r="D127" s="51"/>
      <c r="F127" s="155"/>
    </row>
    <row r="128" ht="20.1" customHeight="1" spans="1:6">
      <c r="A128" s="76"/>
      <c r="B128" s="51"/>
      <c r="C128" s="54" t="s">
        <v>177</v>
      </c>
      <c r="D128" s="51"/>
      <c r="F128" s="155"/>
    </row>
    <row r="129" ht="20.1" customHeight="1" spans="1:4">
      <c r="A129" s="76"/>
      <c r="B129" s="51"/>
      <c r="C129" s="54" t="s">
        <v>178</v>
      </c>
      <c r="D129" s="51"/>
    </row>
    <row r="130" ht="20.1" customHeight="1" spans="1:4">
      <c r="A130" s="76"/>
      <c r="B130" s="51"/>
      <c r="C130" s="54" t="s">
        <v>179</v>
      </c>
      <c r="D130" s="51"/>
    </row>
    <row r="131" ht="20.1" customHeight="1" spans="1:4">
      <c r="A131" s="76"/>
      <c r="B131" s="51"/>
      <c r="C131" s="54" t="s">
        <v>180</v>
      </c>
      <c r="D131" s="51"/>
    </row>
    <row r="132" ht="20.1" customHeight="1" spans="1:4">
      <c r="A132" s="76"/>
      <c r="B132" s="51"/>
      <c r="C132" s="54" t="s">
        <v>181</v>
      </c>
      <c r="D132" s="51"/>
    </row>
    <row r="133" ht="20.1" customHeight="1" spans="1:6">
      <c r="A133" s="76"/>
      <c r="B133" s="51"/>
      <c r="C133" s="54" t="s">
        <v>182</v>
      </c>
      <c r="D133" s="49">
        <f>SUM(D134:D139)</f>
        <v>0</v>
      </c>
      <c r="F133" s="152" t="str">
        <f>IF(D133=[6]表八!G38,"","表九不等于表八此项支出数")</f>
        <v/>
      </c>
    </row>
    <row r="134" ht="20.1" customHeight="1" spans="1:6">
      <c r="A134" s="76"/>
      <c r="B134" s="51"/>
      <c r="C134" s="54" t="s">
        <v>183</v>
      </c>
      <c r="D134" s="51"/>
      <c r="F134" s="155"/>
    </row>
    <row r="135" ht="20.1" customHeight="1" spans="1:6">
      <c r="A135" s="76"/>
      <c r="B135" s="51"/>
      <c r="C135" s="54" t="s">
        <v>184</v>
      </c>
      <c r="D135" s="51"/>
      <c r="F135" s="155"/>
    </row>
    <row r="136" ht="20.1" customHeight="1" spans="1:6">
      <c r="A136" s="76"/>
      <c r="B136" s="51"/>
      <c r="C136" s="54" t="s">
        <v>185</v>
      </c>
      <c r="D136" s="51"/>
      <c r="F136" s="155"/>
    </row>
    <row r="137" ht="20.1" customHeight="1" spans="1:4">
      <c r="A137" s="76"/>
      <c r="B137" s="51"/>
      <c r="C137" s="54" t="s">
        <v>186</v>
      </c>
      <c r="D137" s="51"/>
    </row>
    <row r="138" ht="20.1" customHeight="1" spans="1:4">
      <c r="A138" s="76"/>
      <c r="B138" s="51"/>
      <c r="C138" s="54" t="s">
        <v>187</v>
      </c>
      <c r="D138" s="51"/>
    </row>
    <row r="139" ht="20.1" customHeight="1" spans="1:4">
      <c r="A139" s="76"/>
      <c r="B139" s="51"/>
      <c r="C139" s="54" t="s">
        <v>188</v>
      </c>
      <c r="D139" s="51"/>
    </row>
    <row r="140" ht="20.1" customHeight="1" spans="1:6">
      <c r="A140" s="76"/>
      <c r="B140" s="51"/>
      <c r="C140" s="54" t="s">
        <v>189</v>
      </c>
      <c r="D140" s="49">
        <f>SUM(D141:D148)</f>
        <v>0</v>
      </c>
      <c r="F140" s="152" t="str">
        <f>IF(D140=[6]表八!G39,"","表九不等于表八此项支出数")</f>
        <v/>
      </c>
    </row>
    <row r="141" ht="20.1" customHeight="1" spans="1:4">
      <c r="A141" s="76"/>
      <c r="B141" s="51"/>
      <c r="C141" s="54" t="s">
        <v>190</v>
      </c>
      <c r="D141" s="51"/>
    </row>
    <row r="142" ht="20.1" customHeight="1" spans="1:4">
      <c r="A142" s="76"/>
      <c r="B142" s="51"/>
      <c r="C142" s="54" t="s">
        <v>191</v>
      </c>
      <c r="D142" s="51"/>
    </row>
    <row r="143" ht="20.1" customHeight="1" spans="1:4">
      <c r="A143" s="76"/>
      <c r="B143" s="51"/>
      <c r="C143" s="54" t="s">
        <v>192</v>
      </c>
      <c r="D143" s="51"/>
    </row>
    <row r="144" ht="20.1" customHeight="1" spans="1:4">
      <c r="A144" s="76"/>
      <c r="B144" s="51"/>
      <c r="C144" s="54" t="s">
        <v>193</v>
      </c>
      <c r="D144" s="51"/>
    </row>
    <row r="145" ht="20.1" customHeight="1" spans="1:6">
      <c r="A145" s="76"/>
      <c r="B145" s="51"/>
      <c r="C145" s="54" t="s">
        <v>194</v>
      </c>
      <c r="D145" s="51"/>
      <c r="F145" s="155"/>
    </row>
    <row r="146" ht="20.1" customHeight="1" spans="1:4">
      <c r="A146" s="76"/>
      <c r="B146" s="51"/>
      <c r="C146" s="54" t="s">
        <v>195</v>
      </c>
      <c r="D146" s="51"/>
    </row>
    <row r="147" ht="20.1" customHeight="1" spans="1:4">
      <c r="A147" s="76"/>
      <c r="B147" s="51"/>
      <c r="C147" s="54" t="s">
        <v>196</v>
      </c>
      <c r="D147" s="51"/>
    </row>
    <row r="148" ht="20.1" customHeight="1" spans="1:4">
      <c r="A148" s="76"/>
      <c r="B148" s="51"/>
      <c r="C148" s="54" t="s">
        <v>197</v>
      </c>
      <c r="D148" s="51"/>
    </row>
    <row r="149" ht="20.1" customHeight="1" spans="1:6">
      <c r="A149" s="76"/>
      <c r="B149" s="51"/>
      <c r="C149" s="55" t="s">
        <v>198</v>
      </c>
      <c r="D149" s="49">
        <f>SUM(D150:D151)</f>
        <v>0</v>
      </c>
      <c r="F149" s="152" t="str">
        <f>IF(D149=[6]表八!G40,"","表九不等于表八此项支出数")</f>
        <v/>
      </c>
    </row>
    <row r="150" ht="20.1" customHeight="1" spans="1:4">
      <c r="A150" s="76"/>
      <c r="B150" s="51"/>
      <c r="C150" s="56" t="s">
        <v>160</v>
      </c>
      <c r="D150" s="51"/>
    </row>
    <row r="151" ht="20.1" customHeight="1" spans="1:4">
      <c r="A151" s="76"/>
      <c r="B151" s="51"/>
      <c r="C151" s="56" t="s">
        <v>199</v>
      </c>
      <c r="D151" s="51"/>
    </row>
    <row r="152" ht="20.1" customHeight="1" spans="1:6">
      <c r="A152" s="76"/>
      <c r="B152" s="51"/>
      <c r="C152" s="55" t="s">
        <v>200</v>
      </c>
      <c r="D152" s="49">
        <f>SUM(D153:D154)</f>
        <v>0</v>
      </c>
      <c r="F152" s="152" t="str">
        <f>IF(D152=[6]表八!G41,"","表九不等于表八此项支出数")</f>
        <v/>
      </c>
    </row>
    <row r="153" ht="20.1" customHeight="1" spans="1:4">
      <c r="A153" s="76"/>
      <c r="B153" s="51"/>
      <c r="C153" s="56" t="s">
        <v>160</v>
      </c>
      <c r="D153" s="51"/>
    </row>
    <row r="154" ht="20.1" customHeight="1" spans="1:4">
      <c r="A154" s="76"/>
      <c r="B154" s="51"/>
      <c r="C154" s="56" t="s">
        <v>201</v>
      </c>
      <c r="D154" s="51"/>
    </row>
    <row r="155" ht="20.1" customHeight="1" spans="1:6">
      <c r="A155" s="76"/>
      <c r="B155" s="51"/>
      <c r="C155" s="55" t="s">
        <v>202</v>
      </c>
      <c r="D155" s="51"/>
      <c r="F155" s="152" t="str">
        <f>IF(D155=[6]表八!G42,"","表九不等于表八此项支出数")</f>
        <v/>
      </c>
    </row>
    <row r="156" ht="20.1" customHeight="1" spans="1:6">
      <c r="A156" s="76"/>
      <c r="B156" s="51"/>
      <c r="C156" s="55" t="s">
        <v>203</v>
      </c>
      <c r="D156" s="49">
        <f>SUM(D157:D159)</f>
        <v>0</v>
      </c>
      <c r="F156" s="152" t="str">
        <f>IF(D156=[6]表八!G43,"","表九不等于表八此项支出数")</f>
        <v/>
      </c>
    </row>
    <row r="157" ht="20.1" customHeight="1" spans="1:6">
      <c r="A157" s="76"/>
      <c r="B157" s="51"/>
      <c r="C157" s="56" t="s">
        <v>169</v>
      </c>
      <c r="D157" s="51"/>
      <c r="F157" s="155"/>
    </row>
    <row r="158" ht="20.1" customHeight="1" spans="1:4">
      <c r="A158" s="76"/>
      <c r="B158" s="51"/>
      <c r="C158" s="56" t="s">
        <v>171</v>
      </c>
      <c r="D158" s="51"/>
    </row>
    <row r="159" ht="20.1" customHeight="1" spans="1:4">
      <c r="A159" s="76"/>
      <c r="B159" s="51"/>
      <c r="C159" s="56" t="s">
        <v>204</v>
      </c>
      <c r="D159" s="51"/>
    </row>
    <row r="160" ht="20.1" customHeight="1" spans="1:6">
      <c r="A160" s="76"/>
      <c r="B160" s="51"/>
      <c r="C160" s="57" t="s">
        <v>49</v>
      </c>
      <c r="D160" s="49">
        <f>SUM(D161)</f>
        <v>0</v>
      </c>
      <c r="F160" s="152" t="str">
        <f>IF(D160=[6]表八!G44,"","表九不等于表八此项支出数")</f>
        <v/>
      </c>
    </row>
    <row r="161" ht="20.1" customHeight="1" spans="1:6">
      <c r="A161" s="76"/>
      <c r="B161" s="51"/>
      <c r="C161" s="54" t="s">
        <v>50</v>
      </c>
      <c r="D161" s="49">
        <f>SUM(D162:D163)</f>
        <v>0</v>
      </c>
      <c r="F161" s="152" t="str">
        <f>IF(D161=[6]表八!G45,"","表九不等于表八此项支出数")</f>
        <v/>
      </c>
    </row>
    <row r="162" ht="20.1" customHeight="1" spans="1:4">
      <c r="A162" s="76"/>
      <c r="B162" s="51"/>
      <c r="C162" s="54" t="s">
        <v>205</v>
      </c>
      <c r="D162" s="51"/>
    </row>
    <row r="163" ht="20.1" customHeight="1" spans="1:4">
      <c r="A163" s="76"/>
      <c r="B163" s="51"/>
      <c r="C163" s="54" t="s">
        <v>206</v>
      </c>
      <c r="D163" s="51"/>
    </row>
    <row r="164" ht="20.1" customHeight="1" spans="1:6">
      <c r="A164" s="76"/>
      <c r="B164" s="51"/>
      <c r="C164" s="57" t="s">
        <v>51</v>
      </c>
      <c r="D164" s="49">
        <f>SUM(D165:D166,D175)</f>
        <v>497</v>
      </c>
      <c r="F164" s="152" t="str">
        <f>IF(D164=[6]表八!G46,"","表九不等于表八此项支出数")</f>
        <v/>
      </c>
    </row>
    <row r="165" ht="20.1" customHeight="1" spans="1:6">
      <c r="A165" s="76"/>
      <c r="B165" s="51"/>
      <c r="C165" s="55" t="s">
        <v>207</v>
      </c>
      <c r="D165" s="51"/>
      <c r="F165" s="152" t="str">
        <f>IF(D165=[6]表八!G47,"","表九不等于表八此项支出数")</f>
        <v/>
      </c>
    </row>
    <row r="166" ht="20.1" customHeight="1" spans="1:6">
      <c r="A166" s="76"/>
      <c r="B166" s="51"/>
      <c r="C166" s="54" t="s">
        <v>208</v>
      </c>
      <c r="D166" s="49">
        <f>SUM(D167:D174)</f>
        <v>0</v>
      </c>
      <c r="F166" s="152" t="str">
        <f>IF(D166=[6]表八!G48,"","表九不等于表八此项支出数")</f>
        <v/>
      </c>
    </row>
    <row r="167" ht="20.1" customHeight="1" spans="1:4">
      <c r="A167" s="76"/>
      <c r="B167" s="51"/>
      <c r="C167" s="158" t="s">
        <v>209</v>
      </c>
      <c r="D167" s="51"/>
    </row>
    <row r="168" ht="20.1" customHeight="1" spans="1:4">
      <c r="A168" s="76"/>
      <c r="B168" s="51"/>
      <c r="C168" s="54" t="s">
        <v>210</v>
      </c>
      <c r="D168" s="51"/>
    </row>
    <row r="169" ht="20.1" customHeight="1" spans="1:4">
      <c r="A169" s="76"/>
      <c r="B169" s="51"/>
      <c r="C169" s="54" t="s">
        <v>211</v>
      </c>
      <c r="D169" s="51"/>
    </row>
    <row r="170" ht="20.1" customHeight="1" spans="1:4">
      <c r="A170" s="76"/>
      <c r="B170" s="51"/>
      <c r="C170" s="54" t="s">
        <v>212</v>
      </c>
      <c r="D170" s="51"/>
    </row>
    <row r="171" ht="20.1" customHeight="1" spans="1:4">
      <c r="A171" s="76"/>
      <c r="B171" s="51"/>
      <c r="C171" s="54" t="s">
        <v>213</v>
      </c>
      <c r="D171" s="51"/>
    </row>
    <row r="172" ht="20.1" customHeight="1" spans="1:4">
      <c r="A172" s="76"/>
      <c r="B172" s="51"/>
      <c r="C172" s="54" t="s">
        <v>214</v>
      </c>
      <c r="D172" s="51"/>
    </row>
    <row r="173" ht="20.1" customHeight="1" spans="1:6">
      <c r="A173" s="76"/>
      <c r="B173" s="51"/>
      <c r="C173" s="54" t="s">
        <v>215</v>
      </c>
      <c r="D173" s="51"/>
      <c r="E173" s="155"/>
      <c r="F173" s="155"/>
    </row>
    <row r="174" ht="20.1" customHeight="1" spans="1:6">
      <c r="A174" s="76"/>
      <c r="B174" s="51"/>
      <c r="C174" s="54" t="s">
        <v>216</v>
      </c>
      <c r="D174" s="51"/>
      <c r="E174" s="155"/>
      <c r="F174" s="155"/>
    </row>
    <row r="175" ht="20.1" customHeight="1" spans="1:6">
      <c r="A175" s="76"/>
      <c r="B175" s="51"/>
      <c r="C175" s="55" t="s">
        <v>52</v>
      </c>
      <c r="D175" s="49">
        <f>SUM(D176:D185)</f>
        <v>497</v>
      </c>
      <c r="E175" s="155"/>
      <c r="F175" s="152" t="str">
        <f>IF(D175=[6]表八!G49,"","表九不等于表八此项支出数")</f>
        <v/>
      </c>
    </row>
    <row r="176" ht="20.1" customHeight="1" spans="1:6">
      <c r="A176" s="76"/>
      <c r="B176" s="51"/>
      <c r="C176" s="158" t="s">
        <v>217</v>
      </c>
      <c r="D176" s="51">
        <v>427</v>
      </c>
      <c r="E176" s="155"/>
      <c r="F176" s="155"/>
    </row>
    <row r="177" ht="20.1" customHeight="1" spans="1:6">
      <c r="A177" s="76"/>
      <c r="B177" s="51"/>
      <c r="C177" s="54" t="s">
        <v>218</v>
      </c>
      <c r="D177" s="51"/>
      <c r="E177" s="155"/>
      <c r="F177" s="155"/>
    </row>
    <row r="178" ht="20.1" customHeight="1" spans="1:6">
      <c r="A178" s="76"/>
      <c r="B178" s="161"/>
      <c r="C178" s="54" t="s">
        <v>219</v>
      </c>
      <c r="D178" s="51"/>
      <c r="E178" s="155"/>
      <c r="F178" s="155"/>
    </row>
    <row r="179" ht="20.1" customHeight="1" spans="1:6">
      <c r="A179" s="76"/>
      <c r="B179" s="161"/>
      <c r="C179" s="54" t="s">
        <v>220</v>
      </c>
      <c r="D179" s="51"/>
      <c r="E179" s="155"/>
      <c r="F179" s="155"/>
    </row>
    <row r="180" ht="20.1" customHeight="1" spans="1:6">
      <c r="A180" s="76"/>
      <c r="B180" s="161"/>
      <c r="C180" s="54" t="s">
        <v>221</v>
      </c>
      <c r="D180" s="51">
        <v>13</v>
      </c>
      <c r="E180" s="155"/>
      <c r="F180" s="155"/>
    </row>
    <row r="181" ht="20.1" customHeight="1" spans="1:6">
      <c r="A181" s="76"/>
      <c r="B181" s="161"/>
      <c r="C181" s="54" t="s">
        <v>222</v>
      </c>
      <c r="D181" s="51"/>
      <c r="E181" s="155"/>
      <c r="F181" s="155"/>
    </row>
    <row r="182" ht="20.1" customHeight="1" spans="1:5">
      <c r="A182" s="76"/>
      <c r="B182" s="161"/>
      <c r="C182" s="54" t="s">
        <v>223</v>
      </c>
      <c r="D182" s="51"/>
      <c r="E182" s="155"/>
    </row>
    <row r="183" ht="20.1" customHeight="1" spans="1:4">
      <c r="A183" s="76"/>
      <c r="B183" s="161"/>
      <c r="C183" s="54" t="s">
        <v>224</v>
      </c>
      <c r="D183" s="51"/>
    </row>
    <row r="184" ht="20.1" customHeight="1" spans="1:4">
      <c r="A184" s="76"/>
      <c r="B184" s="161"/>
      <c r="C184" s="54" t="s">
        <v>225</v>
      </c>
      <c r="D184" s="51">
        <v>57</v>
      </c>
    </row>
    <row r="185" ht="20.1" customHeight="1" spans="1:4">
      <c r="A185" s="76"/>
      <c r="B185" s="161"/>
      <c r="C185" s="54" t="s">
        <v>226</v>
      </c>
      <c r="D185" s="51"/>
    </row>
    <row r="186" ht="20.1" customHeight="1" spans="1:6">
      <c r="A186" s="76"/>
      <c r="B186" s="161"/>
      <c r="C186" s="57" t="s">
        <v>53</v>
      </c>
      <c r="D186" s="49">
        <f>SUM(D187:D203)</f>
        <v>0</v>
      </c>
      <c r="E186" s="155"/>
      <c r="F186" s="152" t="str">
        <f>IF(D186=[6]表八!G50,"","表九不等于表八此项支出数")</f>
        <v/>
      </c>
    </row>
    <row r="187" ht="20.1" customHeight="1" spans="1:4">
      <c r="A187" s="76"/>
      <c r="B187" s="161"/>
      <c r="C187" s="57" t="s">
        <v>227</v>
      </c>
      <c r="D187" s="51"/>
    </row>
    <row r="188" ht="20.1" customHeight="1" spans="1:4">
      <c r="A188" s="76"/>
      <c r="B188" s="161"/>
      <c r="C188" s="57" t="s">
        <v>228</v>
      </c>
      <c r="D188" s="51"/>
    </row>
    <row r="189" ht="20.1" customHeight="1" spans="1:4">
      <c r="A189" s="76"/>
      <c r="B189" s="161"/>
      <c r="C189" s="162" t="s">
        <v>229</v>
      </c>
      <c r="D189" s="51"/>
    </row>
    <row r="190" ht="20.1" customHeight="1" spans="1:4">
      <c r="A190" s="76"/>
      <c r="B190" s="161"/>
      <c r="C190" s="162" t="s">
        <v>230</v>
      </c>
      <c r="D190" s="51"/>
    </row>
    <row r="191" ht="20.1" customHeight="1" spans="1:4">
      <c r="A191" s="76"/>
      <c r="B191" s="161"/>
      <c r="C191" s="162" t="s">
        <v>231</v>
      </c>
      <c r="D191" s="51"/>
    </row>
    <row r="192" ht="20.1" customHeight="1" spans="1:4">
      <c r="A192" s="76"/>
      <c r="B192" s="161"/>
      <c r="C192" s="162" t="s">
        <v>232</v>
      </c>
      <c r="D192" s="51"/>
    </row>
    <row r="193" ht="20.1" customHeight="1" spans="1:4">
      <c r="A193" s="76"/>
      <c r="B193" s="161"/>
      <c r="C193" s="162" t="s">
        <v>233</v>
      </c>
      <c r="D193" s="51"/>
    </row>
    <row r="194" ht="20.1" customHeight="1" spans="1:4">
      <c r="A194" s="76"/>
      <c r="B194" s="161"/>
      <c r="C194" s="162" t="s">
        <v>234</v>
      </c>
      <c r="D194" s="51"/>
    </row>
    <row r="195" ht="20.1" customHeight="1" spans="1:4">
      <c r="A195" s="76"/>
      <c r="B195" s="161"/>
      <c r="C195" s="162" t="s">
        <v>235</v>
      </c>
      <c r="D195" s="51"/>
    </row>
    <row r="196" ht="20.1" customHeight="1" spans="1:4">
      <c r="A196" s="76"/>
      <c r="B196" s="161"/>
      <c r="C196" s="162" t="s">
        <v>236</v>
      </c>
      <c r="D196" s="51"/>
    </row>
    <row r="197" ht="20.1" customHeight="1" spans="1:4">
      <c r="A197" s="76"/>
      <c r="B197" s="161"/>
      <c r="C197" s="162" t="s">
        <v>237</v>
      </c>
      <c r="D197" s="51"/>
    </row>
    <row r="198" ht="20.1" customHeight="1" spans="1:4">
      <c r="A198" s="76"/>
      <c r="B198" s="161"/>
      <c r="C198" s="162" t="s">
        <v>238</v>
      </c>
      <c r="D198" s="51"/>
    </row>
    <row r="199" ht="20.1" customHeight="1" spans="1:4">
      <c r="A199" s="76"/>
      <c r="B199" s="161"/>
      <c r="C199" s="162" t="s">
        <v>239</v>
      </c>
      <c r="D199" s="51"/>
    </row>
    <row r="200" ht="20.1" customHeight="1" spans="1:4">
      <c r="A200" s="76"/>
      <c r="B200" s="161"/>
      <c r="C200" s="162" t="s">
        <v>240</v>
      </c>
      <c r="D200" s="51"/>
    </row>
    <row r="201" ht="20.1" customHeight="1" spans="1:4">
      <c r="A201" s="76"/>
      <c r="B201" s="161"/>
      <c r="C201" s="153" t="s">
        <v>241</v>
      </c>
      <c r="D201" s="51"/>
    </row>
    <row r="202" ht="20.1" customHeight="1" spans="1:4">
      <c r="A202" s="76"/>
      <c r="B202" s="161"/>
      <c r="C202" s="57" t="s">
        <v>242</v>
      </c>
      <c r="D202" s="51"/>
    </row>
    <row r="203" ht="20.1" customHeight="1" spans="1:4">
      <c r="A203" s="76"/>
      <c r="B203" s="161"/>
      <c r="C203" s="57" t="s">
        <v>243</v>
      </c>
      <c r="D203" s="51"/>
    </row>
    <row r="204" ht="20.1" customHeight="1" spans="1:6">
      <c r="A204" s="76"/>
      <c r="B204" s="161"/>
      <c r="C204" s="57" t="s">
        <v>54</v>
      </c>
      <c r="D204" s="49">
        <f>SUM(D205:D221)</f>
        <v>0</v>
      </c>
      <c r="F204" s="152" t="str">
        <f>IF(D204=[6]表八!G51,"","表九不等于表八此项支出数")</f>
        <v/>
      </c>
    </row>
    <row r="205" ht="20.1" customHeight="1" spans="1:4">
      <c r="A205" s="76"/>
      <c r="B205" s="161"/>
      <c r="C205" s="57" t="s">
        <v>244</v>
      </c>
      <c r="D205" s="161"/>
    </row>
    <row r="206" ht="20.1" customHeight="1" spans="1:4">
      <c r="A206" s="76"/>
      <c r="B206" s="161"/>
      <c r="C206" s="57" t="s">
        <v>245</v>
      </c>
      <c r="D206" s="161"/>
    </row>
    <row r="207" ht="20.1" customHeight="1" spans="1:4">
      <c r="A207" s="76"/>
      <c r="B207" s="161"/>
      <c r="C207" s="162" t="s">
        <v>246</v>
      </c>
      <c r="D207" s="51"/>
    </row>
    <row r="208" ht="20.1" customHeight="1" spans="1:4">
      <c r="A208" s="76"/>
      <c r="B208" s="161"/>
      <c r="C208" s="162" t="s">
        <v>247</v>
      </c>
      <c r="D208" s="51"/>
    </row>
    <row r="209" ht="20.1" customHeight="1" spans="1:4">
      <c r="A209" s="76"/>
      <c r="B209" s="161"/>
      <c r="C209" s="162" t="s">
        <v>248</v>
      </c>
      <c r="D209" s="51"/>
    </row>
    <row r="210" ht="20.1" customHeight="1" spans="1:4">
      <c r="A210" s="76"/>
      <c r="B210" s="161"/>
      <c r="C210" s="162" t="s">
        <v>249</v>
      </c>
      <c r="D210" s="51"/>
    </row>
    <row r="211" ht="20.1" customHeight="1" spans="1:4">
      <c r="A211" s="76"/>
      <c r="B211" s="161"/>
      <c r="C211" s="162" t="s">
        <v>250</v>
      </c>
      <c r="D211" s="51"/>
    </row>
    <row r="212" ht="20.1" customHeight="1" spans="1:4">
      <c r="A212" s="76"/>
      <c r="B212" s="161"/>
      <c r="C212" s="162" t="s">
        <v>251</v>
      </c>
      <c r="D212" s="51"/>
    </row>
    <row r="213" ht="20.1" customHeight="1" spans="1:4">
      <c r="A213" s="76"/>
      <c r="B213" s="161"/>
      <c r="C213" s="162" t="s">
        <v>252</v>
      </c>
      <c r="D213" s="51"/>
    </row>
    <row r="214" ht="20.1" customHeight="1" spans="1:4">
      <c r="A214" s="76"/>
      <c r="B214" s="161"/>
      <c r="C214" s="162" t="s">
        <v>253</v>
      </c>
      <c r="D214" s="51"/>
    </row>
    <row r="215" ht="20.1" customHeight="1" spans="1:4">
      <c r="A215" s="76"/>
      <c r="B215" s="161"/>
      <c r="C215" s="162" t="s">
        <v>254</v>
      </c>
      <c r="D215" s="51"/>
    </row>
    <row r="216" ht="20.1" customHeight="1" spans="1:4">
      <c r="A216" s="76"/>
      <c r="B216" s="161"/>
      <c r="C216" s="162" t="s">
        <v>255</v>
      </c>
      <c r="D216" s="51"/>
    </row>
    <row r="217" ht="20.1" customHeight="1" spans="1:4">
      <c r="A217" s="76"/>
      <c r="B217" s="161"/>
      <c r="C217" s="162" t="s">
        <v>256</v>
      </c>
      <c r="D217" s="51"/>
    </row>
    <row r="218" ht="20.1" customHeight="1" spans="1:4">
      <c r="A218" s="76"/>
      <c r="B218" s="161"/>
      <c r="C218" s="162" t="s">
        <v>257</v>
      </c>
      <c r="D218" s="51"/>
    </row>
    <row r="219" ht="20.1" customHeight="1" spans="1:4">
      <c r="A219" s="76"/>
      <c r="B219" s="161"/>
      <c r="C219" s="153" t="s">
        <v>258</v>
      </c>
      <c r="D219" s="161"/>
    </row>
    <row r="220" ht="20.1" customHeight="1" spans="1:4">
      <c r="A220" s="76"/>
      <c r="B220" s="161"/>
      <c r="C220" s="57" t="s">
        <v>259</v>
      </c>
      <c r="D220" s="161"/>
    </row>
    <row r="221" ht="20.1" customHeight="1" spans="1:4">
      <c r="A221" s="76"/>
      <c r="B221" s="161"/>
      <c r="C221" s="57" t="s">
        <v>260</v>
      </c>
      <c r="D221" s="161"/>
    </row>
    <row r="222" ht="20.1" customHeight="1" spans="1:4">
      <c r="A222" s="76"/>
      <c r="B222" s="161"/>
      <c r="C222" s="57"/>
      <c r="D222" s="161"/>
    </row>
    <row r="223" ht="20.1" customHeight="1" spans="1:4">
      <c r="A223" s="76"/>
      <c r="B223" s="161"/>
      <c r="C223" s="57"/>
      <c r="D223" s="161"/>
    </row>
    <row r="224" ht="20.1" customHeight="1" spans="1:4">
      <c r="A224" s="76"/>
      <c r="B224" s="161"/>
      <c r="C224" s="57"/>
      <c r="D224" s="161"/>
    </row>
    <row r="225" ht="20.1" customHeight="1" spans="1:4">
      <c r="A225" s="76"/>
      <c r="B225" s="161"/>
      <c r="C225" s="57"/>
      <c r="D225" s="161"/>
    </row>
    <row r="226" ht="20.1" customHeight="1" spans="1:4">
      <c r="A226" s="76"/>
      <c r="B226" s="161"/>
      <c r="C226" s="57"/>
      <c r="D226" s="161"/>
    </row>
    <row r="227" ht="20.1" customHeight="1" spans="1:4">
      <c r="A227" s="76"/>
      <c r="B227" s="161"/>
      <c r="C227" s="57"/>
      <c r="D227" s="161"/>
    </row>
    <row r="228" ht="20.1" customHeight="1" spans="1:4">
      <c r="A228" s="76"/>
      <c r="B228" s="161"/>
      <c r="C228" s="54"/>
      <c r="D228" s="161"/>
    </row>
    <row r="229" ht="20.1" customHeight="1" spans="1:6">
      <c r="A229" s="59" t="s">
        <v>29</v>
      </c>
      <c r="B229" s="49">
        <f>SUM(B6:B12,B18:B19,B22:B24,B28:B32)</f>
        <v>71360</v>
      </c>
      <c r="C229" s="59" t="s">
        <v>55</v>
      </c>
      <c r="D229" s="49">
        <f>SUM(D6,D19,D31,D38,D84,D108,D160,D164,D186,D204)</f>
        <v>92534</v>
      </c>
      <c r="E229" s="152" t="str">
        <f>IF(B229=[6]表八!C61,"","表九不等于表八该项收入数")</f>
        <v/>
      </c>
      <c r="F229" s="152" t="str">
        <f>IF(D229=[6]表八!G61,"","表九不等于表八此项支出数")</f>
        <v/>
      </c>
    </row>
    <row r="230" ht="20.1" customHeight="1" spans="1:6">
      <c r="A230" s="81" t="s">
        <v>261</v>
      </c>
      <c r="B230" s="49">
        <f>SUM(B231,B234:B235,B239:B240)</f>
        <v>21174</v>
      </c>
      <c r="C230" s="81" t="s">
        <v>262</v>
      </c>
      <c r="D230" s="49">
        <f>SUM(D231,D234:D236,D239)</f>
        <v>0</v>
      </c>
      <c r="E230" s="152" t="str">
        <f>IF(B230=[6]表八!C62,"","表九不等于表八该项收入数")</f>
        <v/>
      </c>
      <c r="F230" s="152" t="str">
        <f>IF(D230=[6]表八!G62,"","表九不等于表八此项支出数")</f>
        <v/>
      </c>
    </row>
    <row r="231" ht="20.1" customHeight="1" spans="1:6">
      <c r="A231" s="51" t="s">
        <v>263</v>
      </c>
      <c r="B231" s="49">
        <f>SUM(B232:B233)</f>
        <v>574</v>
      </c>
      <c r="C231" s="51" t="s">
        <v>264</v>
      </c>
      <c r="D231" s="49">
        <f>SUM(D232:D233)</f>
        <v>0</v>
      </c>
      <c r="E231" s="152" t="str">
        <f>IF(B231=[6]表八!C63,"","表九不等于表八该项收入数")</f>
        <v/>
      </c>
      <c r="F231" s="152" t="str">
        <f>IF(D231=[6]表八!G63,"","表九不等于表八此项支出数")</f>
        <v/>
      </c>
    </row>
    <row r="232" ht="20.1" customHeight="1" spans="1:6">
      <c r="A232" s="51" t="s">
        <v>265</v>
      </c>
      <c r="B232" s="161">
        <v>574</v>
      </c>
      <c r="C232" s="51" t="s">
        <v>266</v>
      </c>
      <c r="D232" s="161"/>
      <c r="E232" s="152" t="str">
        <f>IF(B232=[6]表八!C64,"","表九不等于表八该项收入数")</f>
        <v/>
      </c>
      <c r="F232" s="152" t="str">
        <f>IF(D232=[6]表八!G64,"","表九不等于表八此项支出数")</f>
        <v/>
      </c>
    </row>
    <row r="233" ht="20.1" customHeight="1" spans="1:6">
      <c r="A233" s="51" t="s">
        <v>267</v>
      </c>
      <c r="B233" s="161"/>
      <c r="C233" s="51" t="s">
        <v>268</v>
      </c>
      <c r="D233" s="161"/>
      <c r="E233" s="152" t="str">
        <f>IF(B233=[6]表八!C65,"","表九不等于表八该项收入数")</f>
        <v/>
      </c>
      <c r="F233" s="152" t="str">
        <f>IF(D233=[6]表八!G65,"","表九不等于表八此项支出数")</f>
        <v/>
      </c>
    </row>
    <row r="234" ht="20.1" customHeight="1" spans="1:6">
      <c r="A234" s="51" t="s">
        <v>269</v>
      </c>
      <c r="B234" s="161"/>
      <c r="C234" s="51" t="s">
        <v>270</v>
      </c>
      <c r="D234" s="161"/>
      <c r="E234" s="152" t="str">
        <f>IF(B234=[6]表八!C66,"","表九不等于表八该项收入数")</f>
        <v/>
      </c>
      <c r="F234" s="152" t="str">
        <f>IF(D234=[6]表八!G66,"","表九不等于表八此项支出数")</f>
        <v/>
      </c>
    </row>
    <row r="235" ht="20.1" customHeight="1" spans="1:6">
      <c r="A235" s="51" t="s">
        <v>271</v>
      </c>
      <c r="B235" s="161"/>
      <c r="C235" s="51" t="s">
        <v>272</v>
      </c>
      <c r="D235" s="161"/>
      <c r="E235" s="152" t="str">
        <f>IF(B235=[6]表八!C67,"","表九不等于表八该项收入数")</f>
        <v/>
      </c>
      <c r="F235" s="152" t="str">
        <f>IF(D235=[6]表八!G67,"","表九不等于表八此项支出数")</f>
        <v/>
      </c>
    </row>
    <row r="236" ht="20.1" customHeight="1" spans="1:6">
      <c r="A236" s="51" t="s">
        <v>273</v>
      </c>
      <c r="B236" s="161"/>
      <c r="C236" s="82" t="s">
        <v>274</v>
      </c>
      <c r="D236" s="49">
        <f>SUM(D237:D238)</f>
        <v>0</v>
      </c>
      <c r="E236" s="152" t="str">
        <f>IF(B236=[6]表八!C68,"","表九不等于表八该项收入数")</f>
        <v/>
      </c>
      <c r="F236" s="152" t="str">
        <f>IF(D236=[6]表八!G68,"","表九不等于表八此项支出数")</f>
        <v/>
      </c>
    </row>
    <row r="237" ht="20.1" customHeight="1" spans="1:6">
      <c r="A237" s="51"/>
      <c r="B237" s="161"/>
      <c r="C237" s="83" t="s">
        <v>275</v>
      </c>
      <c r="D237" s="161"/>
      <c r="E237" s="155"/>
      <c r="F237" s="152" t="str">
        <f>IF(D237=[6]表八!G69,"","表九不等于表八此项支出数")</f>
        <v/>
      </c>
    </row>
    <row r="238" ht="20.1" customHeight="1" spans="1:6">
      <c r="A238" s="51"/>
      <c r="B238" s="161"/>
      <c r="C238" s="83" t="s">
        <v>276</v>
      </c>
      <c r="D238" s="161"/>
      <c r="E238" s="155"/>
      <c r="F238" s="152" t="str">
        <f>IF(D238=[6]表八!G70,"","表九不等于表八此项支出数")</f>
        <v/>
      </c>
    </row>
    <row r="239" ht="20.1" customHeight="1" spans="1:6">
      <c r="A239" s="82" t="s">
        <v>277</v>
      </c>
      <c r="B239" s="161"/>
      <c r="C239" s="82" t="s">
        <v>278</v>
      </c>
      <c r="D239" s="161"/>
      <c r="E239" s="152" t="str">
        <f>IF(B239=[6]表八!C71,"","表九不等于表八该项收入数")</f>
        <v/>
      </c>
      <c r="F239" s="152" t="str">
        <f>IF(D239=[6]表八!G71,"","表九不等于表八此项支出数")</f>
        <v/>
      </c>
    </row>
    <row r="240" ht="20.1" customHeight="1" spans="1:5">
      <c r="A240" s="82" t="s">
        <v>279</v>
      </c>
      <c r="B240" s="161">
        <v>20600</v>
      </c>
      <c r="C240" s="82"/>
      <c r="D240" s="161"/>
      <c r="E240" s="152" t="str">
        <f>IF(B240=[6]表八!C72,"","表九不等于表八该项收入数")</f>
        <v/>
      </c>
    </row>
    <row r="241" ht="20.1" customHeight="1" spans="1:4">
      <c r="A241" s="82"/>
      <c r="B241" s="161"/>
      <c r="C241" s="82"/>
      <c r="D241" s="161"/>
    </row>
    <row r="242" ht="20.1" customHeight="1" spans="1:4">
      <c r="A242" s="82"/>
      <c r="B242" s="161"/>
      <c r="C242" s="82"/>
      <c r="D242" s="161"/>
    </row>
    <row r="243" ht="20.1" customHeight="1" spans="1:4">
      <c r="A243" s="82"/>
      <c r="B243" s="161"/>
      <c r="C243" s="82"/>
      <c r="D243" s="161"/>
    </row>
    <row r="244" ht="15.75" customHeight="1" spans="1:6">
      <c r="A244" s="59" t="s">
        <v>280</v>
      </c>
      <c r="B244" s="49">
        <f>SUM(B229:B230)</f>
        <v>92534</v>
      </c>
      <c r="C244" s="59" t="s">
        <v>281</v>
      </c>
      <c r="D244" s="49">
        <f>SUM(D229:D230)</f>
        <v>92534</v>
      </c>
      <c r="E244" s="152" t="str">
        <f>IF(B244=[6]表八!C74,"","表九不等于表八该项收入数")</f>
        <v/>
      </c>
      <c r="F244" s="152" t="str">
        <f>IF(D244=[6]表八!G74,"","表九不等于表八此项支出数")</f>
        <v/>
      </c>
    </row>
    <row r="245" ht="20.1" customHeight="1"/>
    <row r="246" ht="20.1" customHeight="1" spans="4:4">
      <c r="D246" s="152">
        <f>IF(D244=B244,,"收支不平")</f>
        <v>0</v>
      </c>
    </row>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sheetData>
  <mergeCells count="3">
    <mergeCell ref="A2:D2"/>
    <mergeCell ref="A4:B4"/>
    <mergeCell ref="C4:D4"/>
  </mergeCells>
  <printOptions horizontalCentered="1"/>
  <pageMargins left="0.47" right="0.47" top="0.59" bottom="0.47" header="0.31" footer="0.31"/>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29"/>
  <sheetViews>
    <sheetView showGridLines="0" showZeros="0" tabSelected="1" workbookViewId="0">
      <pane ySplit="4" topLeftCell="A5" activePane="bottomLeft" state="frozen"/>
      <selection/>
      <selection pane="bottomLeft" activeCell="G10" sqref="G10:H10"/>
    </sheetView>
  </sheetViews>
  <sheetFormatPr defaultColWidth="9" defaultRowHeight="13.5" outlineLevelCol="4"/>
  <cols>
    <col min="1" max="1" width="49.375" style="130" customWidth="1"/>
    <col min="2" max="2" width="10.5" style="131" customWidth="1"/>
    <col min="3" max="3" width="8.875" style="131" customWidth="1"/>
    <col min="4" max="4" width="18.25" style="131" customWidth="1"/>
    <col min="5" max="16384" width="9" style="130"/>
  </cols>
  <sheetData>
    <row r="1" s="127" customFormat="1" ht="18" customHeight="1" spans="1:4">
      <c r="A1" s="132" t="s">
        <v>30</v>
      </c>
      <c r="B1" s="133"/>
      <c r="C1" s="133"/>
      <c r="D1" s="133"/>
    </row>
    <row r="2" s="127" customFormat="1" ht="24.75" customHeight="1" spans="1:5">
      <c r="A2" s="134" t="s">
        <v>282</v>
      </c>
      <c r="B2" s="135"/>
      <c r="C2" s="135"/>
      <c r="D2" s="135"/>
      <c r="E2" s="135"/>
    </row>
    <row r="3" s="128" customFormat="1" ht="25.5" customHeight="1" spans="1:5">
      <c r="A3" s="136" t="s">
        <v>2</v>
      </c>
      <c r="B3" s="137"/>
      <c r="C3" s="137"/>
      <c r="D3" s="137" t="s">
        <v>32</v>
      </c>
      <c r="E3" s="138"/>
    </row>
    <row r="4" ht="37.35" customHeight="1" spans="1:4">
      <c r="A4" s="139" t="s">
        <v>33</v>
      </c>
      <c r="B4" s="140" t="s">
        <v>34</v>
      </c>
      <c r="C4" s="140" t="s">
        <v>35</v>
      </c>
      <c r="D4" s="141" t="s">
        <v>7</v>
      </c>
    </row>
    <row r="5" s="129" customFormat="1" ht="30.2" customHeight="1" spans="1:4">
      <c r="A5" s="142" t="s">
        <v>36</v>
      </c>
      <c r="B5" s="143">
        <v>2</v>
      </c>
      <c r="C5" s="143">
        <v>8</v>
      </c>
      <c r="D5" s="143">
        <f t="shared" ref="D5:D9" si="0">(C5-B5)/B5*100</f>
        <v>300</v>
      </c>
    </row>
    <row r="6" s="129" customFormat="1" ht="30.2" customHeight="1" spans="1:4">
      <c r="A6" s="144" t="s">
        <v>37</v>
      </c>
      <c r="B6" s="145">
        <v>2</v>
      </c>
      <c r="C6" s="145">
        <v>8</v>
      </c>
      <c r="D6" s="143">
        <f t="shared" si="0"/>
        <v>300</v>
      </c>
    </row>
    <row r="7" s="129" customFormat="1" ht="30.2" customHeight="1" spans="1:4">
      <c r="A7" s="144" t="s">
        <v>38</v>
      </c>
      <c r="B7" s="145">
        <v>2</v>
      </c>
      <c r="C7" s="145"/>
      <c r="D7" s="143"/>
    </row>
    <row r="8" s="129" customFormat="1" ht="30.2" customHeight="1" spans="1:4">
      <c r="A8" s="142" t="s">
        <v>39</v>
      </c>
      <c r="B8" s="143">
        <v>20</v>
      </c>
      <c r="C8" s="143">
        <v>69</v>
      </c>
      <c r="D8" s="143">
        <f t="shared" si="0"/>
        <v>245</v>
      </c>
    </row>
    <row r="9" s="129" customFormat="1" ht="30.2" customHeight="1" spans="1:4">
      <c r="A9" s="144" t="s">
        <v>40</v>
      </c>
      <c r="B9" s="145">
        <v>20</v>
      </c>
      <c r="C9" s="145">
        <v>69</v>
      </c>
      <c r="D9" s="143">
        <f t="shared" si="0"/>
        <v>245</v>
      </c>
    </row>
    <row r="10" s="129" customFormat="1" ht="30.2" customHeight="1" spans="1:4">
      <c r="A10" s="144" t="s">
        <v>41</v>
      </c>
      <c r="B10" s="145">
        <v>20</v>
      </c>
      <c r="C10" s="145"/>
      <c r="D10" s="143"/>
    </row>
    <row r="11" s="129" customFormat="1" ht="30.2" customHeight="1" spans="1:4">
      <c r="A11" s="142" t="s">
        <v>42</v>
      </c>
      <c r="B11" s="143">
        <v>34680</v>
      </c>
      <c r="C11" s="143">
        <v>91960</v>
      </c>
      <c r="D11" s="143">
        <f t="shared" ref="D11:D16" si="1">(C11-B11)/B11*100</f>
        <v>165.167243367935</v>
      </c>
    </row>
    <row r="12" s="129" customFormat="1" ht="30.2" customHeight="1" spans="1:4">
      <c r="A12" s="142" t="s">
        <v>43</v>
      </c>
      <c r="B12" s="145">
        <v>32784</v>
      </c>
      <c r="C12" s="145">
        <v>68573</v>
      </c>
      <c r="D12" s="143">
        <f t="shared" si="1"/>
        <v>109.166056612982</v>
      </c>
    </row>
    <row r="13" s="129" customFormat="1" ht="30.2" customHeight="1" spans="1:4">
      <c r="A13" s="142" t="s">
        <v>44</v>
      </c>
      <c r="B13" s="146">
        <v>716</v>
      </c>
      <c r="C13" s="146">
        <v>1387</v>
      </c>
      <c r="D13" s="143">
        <f t="shared" si="1"/>
        <v>93.7150837988827</v>
      </c>
    </row>
    <row r="14" s="129" customFormat="1" ht="30.2" customHeight="1" spans="1:4">
      <c r="A14" s="142" t="s">
        <v>45</v>
      </c>
      <c r="B14" s="145">
        <v>550</v>
      </c>
      <c r="C14" s="145">
        <v>600</v>
      </c>
      <c r="D14" s="143">
        <f t="shared" si="1"/>
        <v>9.09090909090909</v>
      </c>
    </row>
    <row r="15" s="129" customFormat="1" ht="30.2" customHeight="1" spans="1:4">
      <c r="A15" s="142" t="s">
        <v>46</v>
      </c>
      <c r="B15" s="145">
        <v>500</v>
      </c>
      <c r="C15" s="145">
        <v>500</v>
      </c>
      <c r="D15" s="143">
        <f t="shared" si="1"/>
        <v>0</v>
      </c>
    </row>
    <row r="16" s="129" customFormat="1" ht="30.2" customHeight="1" spans="1:4">
      <c r="A16" s="142" t="s">
        <v>47</v>
      </c>
      <c r="B16" s="145">
        <v>130</v>
      </c>
      <c r="C16" s="145">
        <v>300</v>
      </c>
      <c r="D16" s="143">
        <f t="shared" si="1"/>
        <v>130.769230769231</v>
      </c>
    </row>
    <row r="17" ht="30.2" customHeight="1" spans="1:4">
      <c r="A17" s="142" t="s">
        <v>48</v>
      </c>
      <c r="B17" s="145"/>
      <c r="C17" s="145">
        <v>20600</v>
      </c>
      <c r="D17" s="143"/>
    </row>
    <row r="18" ht="30.2" customHeight="1" spans="1:4">
      <c r="A18" s="144" t="s">
        <v>49</v>
      </c>
      <c r="B18" s="143"/>
      <c r="C18" s="143">
        <v>0</v>
      </c>
      <c r="D18" s="143"/>
    </row>
    <row r="19" ht="30.2" customHeight="1" spans="1:4">
      <c r="A19" s="147" t="s">
        <v>50</v>
      </c>
      <c r="B19" s="148"/>
      <c r="C19" s="148"/>
      <c r="D19" s="143"/>
    </row>
    <row r="20" ht="30.2" customHeight="1" spans="1:4">
      <c r="A20" s="144" t="s">
        <v>51</v>
      </c>
      <c r="B20" s="143"/>
      <c r="C20" s="143">
        <v>497</v>
      </c>
      <c r="D20" s="143"/>
    </row>
    <row r="21" ht="30.2" customHeight="1" spans="1:4">
      <c r="A21" s="147" t="s">
        <v>52</v>
      </c>
      <c r="B21" s="145"/>
      <c r="C21" s="148">
        <v>497</v>
      </c>
      <c r="D21" s="143"/>
    </row>
    <row r="22" ht="30.2" customHeight="1" spans="1:4">
      <c r="A22" s="144" t="s">
        <v>53</v>
      </c>
      <c r="B22" s="148"/>
      <c r="C22" s="148"/>
      <c r="D22" s="143"/>
    </row>
    <row r="23" ht="30.2" customHeight="1" spans="1:4">
      <c r="A23" s="144" t="s">
        <v>54</v>
      </c>
      <c r="B23" s="148"/>
      <c r="C23" s="148"/>
      <c r="D23" s="143"/>
    </row>
    <row r="24" ht="30.2" customHeight="1" spans="1:4">
      <c r="A24" s="149"/>
      <c r="B24" s="148"/>
      <c r="C24" s="148"/>
      <c r="D24" s="143"/>
    </row>
    <row r="25" ht="30.2" customHeight="1" spans="1:4">
      <c r="A25" s="149" t="s">
        <v>55</v>
      </c>
      <c r="B25" s="143">
        <v>34702</v>
      </c>
      <c r="C25" s="143">
        <v>92534</v>
      </c>
      <c r="D25" s="143">
        <f>(C25-B25)/B25*100</f>
        <v>166.653218834649</v>
      </c>
    </row>
    <row r="26" ht="24.2" customHeight="1"/>
    <row r="27" ht="24.2" customHeight="1"/>
    <row r="28" ht="24.2" customHeight="1"/>
    <row r="29" ht="24.2" customHeight="1"/>
  </sheetData>
  <mergeCells count="1">
    <mergeCell ref="A2:E2"/>
  </mergeCells>
  <printOptions horizontalCentered="1"/>
  <pageMargins left="0.786805555555556" right="0.786805555555556" top="0.984027777777778" bottom="1.02361111111111" header="0.156944444444444" footer="0.786805555555556"/>
  <pageSetup paperSize="9" scale="90" orientation="portrait"/>
  <headerFooter>
    <oddFooter>&amp;C&amp;13— 25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00"/>
  <sheetViews>
    <sheetView workbookViewId="0">
      <selection activeCell="C100" sqref="C100"/>
    </sheetView>
  </sheetViews>
  <sheetFormatPr defaultColWidth="9" defaultRowHeight="14.25" outlineLevelCol="5"/>
  <cols>
    <col min="1" max="1" width="32.75" style="87" customWidth="1"/>
    <col min="2" max="2" width="15.125" style="87" customWidth="1"/>
    <col min="3" max="3" width="13.25" style="87" customWidth="1"/>
    <col min="4" max="4" width="12.75" style="87" customWidth="1"/>
    <col min="5" max="5" width="35.75" style="87" customWidth="1"/>
    <col min="6" max="6" width="11.875" style="87" customWidth="1"/>
    <col min="7" max="16384" width="9" style="87"/>
  </cols>
  <sheetData>
    <row r="1" s="86" customFormat="1" ht="37.5" customHeight="1" spans="1:6">
      <c r="A1" s="88" t="s">
        <v>283</v>
      </c>
      <c r="B1" s="89" t="s">
        <v>284</v>
      </c>
      <c r="C1" s="89" t="s">
        <v>285</v>
      </c>
      <c r="D1" s="89" t="s">
        <v>286</v>
      </c>
      <c r="E1" s="90" t="s">
        <v>287</v>
      </c>
      <c r="F1" s="90" t="s">
        <v>288</v>
      </c>
    </row>
    <row r="2" s="86" customFormat="1" ht="27.95" customHeight="1" spans="1:6">
      <c r="A2" s="91" t="s">
        <v>289</v>
      </c>
      <c r="B2" s="92">
        <f>B3+B16+B25+B32+B61+B74+B78+B82+B86</f>
        <v>574.17</v>
      </c>
      <c r="C2" s="92">
        <f>C3+C16+C25+C32+C61+C74+C78+C82+C86</f>
        <v>0</v>
      </c>
      <c r="D2" s="93">
        <f t="shared" ref="D2:D18" si="0">B2-C2</f>
        <v>574.17</v>
      </c>
      <c r="E2" s="94"/>
      <c r="F2" s="94"/>
    </row>
    <row r="3" s="86" customFormat="1" ht="27.95" customHeight="1" spans="1:6">
      <c r="A3" s="95" t="s">
        <v>290</v>
      </c>
      <c r="B3" s="96">
        <f>B4+B8+B12</f>
        <v>8</v>
      </c>
      <c r="C3" s="96">
        <f>C4</f>
        <v>0</v>
      </c>
      <c r="D3" s="93">
        <f t="shared" si="0"/>
        <v>8</v>
      </c>
      <c r="E3" s="97"/>
      <c r="F3" s="97"/>
    </row>
    <row r="4" s="86" customFormat="1" ht="27.95" customHeight="1" spans="1:6">
      <c r="A4" s="98" t="s">
        <v>291</v>
      </c>
      <c r="B4" s="96">
        <f>SUM(B5:B7)</f>
        <v>0</v>
      </c>
      <c r="C4" s="96">
        <f>SUM(C5:C7)</f>
        <v>0</v>
      </c>
      <c r="D4" s="93">
        <f t="shared" si="0"/>
        <v>0</v>
      </c>
      <c r="E4" s="97"/>
      <c r="F4" s="97"/>
    </row>
    <row r="5" s="86" customFormat="1" ht="27.95" customHeight="1" spans="1:6">
      <c r="A5" s="99"/>
      <c r="B5" s="96"/>
      <c r="C5" s="96"/>
      <c r="D5" s="93">
        <f t="shared" si="0"/>
        <v>0</v>
      </c>
      <c r="E5" s="97"/>
      <c r="F5" s="97"/>
    </row>
    <row r="6" s="86" customFormat="1" ht="27.95" customHeight="1" spans="1:6">
      <c r="A6" s="99"/>
      <c r="B6" s="96"/>
      <c r="C6" s="96"/>
      <c r="D6" s="93">
        <f t="shared" si="0"/>
        <v>0</v>
      </c>
      <c r="E6" s="97"/>
      <c r="F6" s="97"/>
    </row>
    <row r="7" s="86" customFormat="1" ht="27.95" customHeight="1" spans="1:6">
      <c r="A7" s="99"/>
      <c r="B7" s="96"/>
      <c r="C7" s="96"/>
      <c r="D7" s="93">
        <f t="shared" si="0"/>
        <v>0</v>
      </c>
      <c r="E7" s="97"/>
      <c r="F7" s="100"/>
    </row>
    <row r="8" s="86" customFormat="1" ht="27.95" customHeight="1" spans="1:6">
      <c r="A8" s="98" t="s">
        <v>292</v>
      </c>
      <c r="B8" s="96">
        <f>SUM(B9:B11)</f>
        <v>8</v>
      </c>
      <c r="C8" s="96"/>
      <c r="D8" s="93"/>
      <c r="E8" s="97"/>
      <c r="F8" s="100"/>
    </row>
    <row r="9" s="86" customFormat="1" ht="27.95" customHeight="1" spans="1:6">
      <c r="A9" s="99" t="s">
        <v>293</v>
      </c>
      <c r="B9" s="101">
        <v>8</v>
      </c>
      <c r="C9" s="96"/>
      <c r="D9" s="101">
        <f t="shared" ref="D9" si="1">B9-C9</f>
        <v>8</v>
      </c>
      <c r="E9" s="97" t="s">
        <v>294</v>
      </c>
      <c r="F9" s="97" t="s">
        <v>295</v>
      </c>
    </row>
    <row r="10" s="86" customFormat="1" ht="27.95" customHeight="1" spans="1:6">
      <c r="A10" s="99"/>
      <c r="B10" s="96"/>
      <c r="C10" s="96"/>
      <c r="D10" s="93"/>
      <c r="E10" s="97"/>
      <c r="F10" s="100"/>
    </row>
    <row r="11" s="86" customFormat="1" ht="27.95" customHeight="1" spans="1:6">
      <c r="A11" s="99"/>
      <c r="B11" s="96"/>
      <c r="C11" s="96"/>
      <c r="D11" s="93"/>
      <c r="E11" s="97"/>
      <c r="F11" s="100"/>
    </row>
    <row r="12" s="86" customFormat="1" ht="27.95" customHeight="1" spans="1:6">
      <c r="A12" s="98" t="s">
        <v>296</v>
      </c>
      <c r="B12" s="96">
        <f>SUM(B13:B15)</f>
        <v>0</v>
      </c>
      <c r="C12" s="96"/>
      <c r="D12" s="93"/>
      <c r="E12" s="97"/>
      <c r="F12" s="100"/>
    </row>
    <row r="13" s="86" customFormat="1" ht="27.95" customHeight="1" spans="1:6">
      <c r="A13" s="99"/>
      <c r="B13" s="96"/>
      <c r="C13" s="96"/>
      <c r="D13" s="93"/>
      <c r="E13" s="97"/>
      <c r="F13" s="100"/>
    </row>
    <row r="14" s="86" customFormat="1" ht="27.95" customHeight="1" spans="1:6">
      <c r="A14" s="99"/>
      <c r="B14" s="96"/>
      <c r="C14" s="96"/>
      <c r="D14" s="93"/>
      <c r="E14" s="97"/>
      <c r="F14" s="100"/>
    </row>
    <row r="15" s="86" customFormat="1" ht="27.95" customHeight="1" spans="1:6">
      <c r="A15" s="99"/>
      <c r="B15" s="96"/>
      <c r="C15" s="96"/>
      <c r="D15" s="93"/>
      <c r="E15" s="97"/>
      <c r="F15" s="100"/>
    </row>
    <row r="16" s="86" customFormat="1" ht="27.95" customHeight="1" spans="1:6">
      <c r="A16" s="95" t="s">
        <v>297</v>
      </c>
      <c r="B16" s="96">
        <f>B17+B22</f>
        <v>69.5</v>
      </c>
      <c r="C16" s="96">
        <f>C17+C22</f>
        <v>0</v>
      </c>
      <c r="D16" s="93">
        <f t="shared" si="0"/>
        <v>69.5</v>
      </c>
      <c r="E16" s="97"/>
      <c r="F16" s="97"/>
    </row>
    <row r="17" s="86" customFormat="1" ht="27.95" customHeight="1" spans="1:6">
      <c r="A17" s="102" t="s">
        <v>298</v>
      </c>
      <c r="B17" s="96">
        <f>SUM(B18:B21)</f>
        <v>69.5</v>
      </c>
      <c r="C17" s="96">
        <f>SUM(C18:C21)</f>
        <v>0</v>
      </c>
      <c r="D17" s="93">
        <f t="shared" si="0"/>
        <v>69.5</v>
      </c>
      <c r="E17" s="97"/>
      <c r="F17" s="100"/>
    </row>
    <row r="18" s="86" customFormat="1" ht="27.95" customHeight="1" spans="1:6">
      <c r="A18" s="103" t="s">
        <v>299</v>
      </c>
      <c r="B18" s="104">
        <v>69.5</v>
      </c>
      <c r="C18" s="105"/>
      <c r="D18" s="106">
        <f t="shared" si="0"/>
        <v>69.5</v>
      </c>
      <c r="E18" s="107" t="s">
        <v>300</v>
      </c>
      <c r="F18" s="108" t="s">
        <v>301</v>
      </c>
    </row>
    <row r="19" s="86" customFormat="1" ht="27.95" customHeight="1" spans="1:6">
      <c r="A19" s="109"/>
      <c r="B19" s="96"/>
      <c r="C19" s="96"/>
      <c r="D19" s="93"/>
      <c r="E19" s="97"/>
      <c r="F19" s="97"/>
    </row>
    <row r="20" s="86" customFormat="1" ht="27.95" customHeight="1" spans="1:6">
      <c r="A20" s="109"/>
      <c r="B20" s="96"/>
      <c r="C20" s="96"/>
      <c r="D20" s="93">
        <f t="shared" ref="D20:D83" si="2">B20-C20</f>
        <v>0</v>
      </c>
      <c r="E20" s="97"/>
      <c r="F20" s="97"/>
    </row>
    <row r="21" s="86" customFormat="1" ht="27.95" customHeight="1" spans="1:6">
      <c r="A21" s="109"/>
      <c r="B21" s="96"/>
      <c r="C21" s="96"/>
      <c r="D21" s="93">
        <f t="shared" si="2"/>
        <v>0</v>
      </c>
      <c r="E21" s="97"/>
      <c r="F21" s="97"/>
    </row>
    <row r="22" s="86" customFormat="1" ht="27.95" customHeight="1" spans="1:6">
      <c r="A22" s="102" t="s">
        <v>302</v>
      </c>
      <c r="B22" s="96">
        <f>SUM(B23:B24)</f>
        <v>0</v>
      </c>
      <c r="C22" s="96">
        <f>SUM(C23:C24)</f>
        <v>0</v>
      </c>
      <c r="D22" s="93">
        <f t="shared" si="2"/>
        <v>0</v>
      </c>
      <c r="E22" s="97"/>
      <c r="F22" s="97"/>
    </row>
    <row r="23" s="86" customFormat="1" ht="27.95" customHeight="1" spans="1:6">
      <c r="A23" s="109"/>
      <c r="B23" s="96"/>
      <c r="C23" s="96"/>
      <c r="D23" s="93">
        <f t="shared" si="2"/>
        <v>0</v>
      </c>
      <c r="E23" s="97"/>
      <c r="F23" s="97"/>
    </row>
    <row r="24" s="86" customFormat="1" ht="27.95" customHeight="1" spans="1:6">
      <c r="A24" s="109"/>
      <c r="B24" s="96"/>
      <c r="C24" s="96"/>
      <c r="D24" s="93">
        <f t="shared" si="2"/>
        <v>0</v>
      </c>
      <c r="E24" s="97"/>
      <c r="F24" s="97"/>
    </row>
    <row r="25" s="86" customFormat="1" ht="27.95" customHeight="1" spans="1:6">
      <c r="A25" s="110" t="s">
        <v>303</v>
      </c>
      <c r="B25" s="96">
        <f>B26+B29</f>
        <v>0</v>
      </c>
      <c r="C25" s="96">
        <f>C26+C29</f>
        <v>0</v>
      </c>
      <c r="D25" s="93">
        <f t="shared" si="2"/>
        <v>0</v>
      </c>
      <c r="E25" s="111"/>
      <c r="F25" s="97"/>
    </row>
    <row r="26" s="86" customFormat="1" ht="27.95" customHeight="1" spans="1:6">
      <c r="A26" s="102" t="s">
        <v>304</v>
      </c>
      <c r="B26" s="96">
        <f>SUM(B27:B28)</f>
        <v>0</v>
      </c>
      <c r="C26" s="96">
        <f>SUM(C27:C28)</f>
        <v>0</v>
      </c>
      <c r="D26" s="93">
        <f t="shared" si="2"/>
        <v>0</v>
      </c>
      <c r="E26" s="97"/>
      <c r="F26" s="97"/>
    </row>
    <row r="27" s="86" customFormat="1" ht="27.95" customHeight="1" spans="1:6">
      <c r="A27" s="109"/>
      <c r="B27" s="96"/>
      <c r="C27" s="96"/>
      <c r="D27" s="93">
        <f t="shared" si="2"/>
        <v>0</v>
      </c>
      <c r="E27" s="97"/>
      <c r="F27" s="97"/>
    </row>
    <row r="28" s="86" customFormat="1" ht="27.95" customHeight="1" spans="1:6">
      <c r="A28" s="109"/>
      <c r="B28" s="96"/>
      <c r="C28" s="96"/>
      <c r="D28" s="93">
        <f t="shared" si="2"/>
        <v>0</v>
      </c>
      <c r="E28" s="97"/>
      <c r="F28" s="97"/>
    </row>
    <row r="29" s="86" customFormat="1" ht="27.95" customHeight="1" spans="1:6">
      <c r="A29" s="102" t="s">
        <v>305</v>
      </c>
      <c r="B29" s="96">
        <f>SUM(B30:B31)</f>
        <v>0</v>
      </c>
      <c r="C29" s="96">
        <f>SUM(C30:C31)</f>
        <v>0</v>
      </c>
      <c r="D29" s="93">
        <f t="shared" si="2"/>
        <v>0</v>
      </c>
      <c r="E29" s="97"/>
      <c r="F29" s="112"/>
    </row>
    <row r="30" s="86" customFormat="1" ht="27.95" customHeight="1" spans="1:6">
      <c r="A30" s="109"/>
      <c r="B30" s="96"/>
      <c r="C30" s="96"/>
      <c r="D30" s="93">
        <f t="shared" si="2"/>
        <v>0</v>
      </c>
      <c r="E30" s="113"/>
      <c r="F30" s="97"/>
    </row>
    <row r="31" s="86" customFormat="1" ht="27.95" customHeight="1" spans="1:6">
      <c r="A31" s="109"/>
      <c r="B31" s="96"/>
      <c r="C31" s="96"/>
      <c r="D31" s="93">
        <f t="shared" si="2"/>
        <v>0</v>
      </c>
      <c r="E31" s="97"/>
      <c r="F31" s="97"/>
    </row>
    <row r="32" s="86" customFormat="1" ht="27.95" customHeight="1" spans="1:6">
      <c r="A32" s="110" t="s">
        <v>306</v>
      </c>
      <c r="B32" s="96">
        <f>B33+B37+B40+B43+B46+B49+B52+B55+B58</f>
        <v>0</v>
      </c>
      <c r="C32" s="96">
        <f>C33+C37+C40+C43+C46</f>
        <v>0</v>
      </c>
      <c r="D32" s="93">
        <f t="shared" si="2"/>
        <v>0</v>
      </c>
      <c r="E32" s="97"/>
      <c r="F32" s="97"/>
    </row>
    <row r="33" s="86" customFormat="1" ht="27.95" customHeight="1" spans="1:6">
      <c r="A33" s="102" t="s">
        <v>307</v>
      </c>
      <c r="B33" s="96">
        <f>SUM(B34:B36)</f>
        <v>0</v>
      </c>
      <c r="C33" s="96">
        <f>SUM(C34:C36)</f>
        <v>0</v>
      </c>
      <c r="D33" s="93">
        <f t="shared" si="2"/>
        <v>0</v>
      </c>
      <c r="E33" s="97"/>
      <c r="F33" s="97"/>
    </row>
    <row r="34" s="86" customFormat="1" ht="27.95" customHeight="1" spans="1:6">
      <c r="A34" s="109"/>
      <c r="B34" s="96"/>
      <c r="C34" s="96"/>
      <c r="D34" s="93">
        <f t="shared" si="2"/>
        <v>0</v>
      </c>
      <c r="E34" s="97"/>
      <c r="F34" s="97"/>
    </row>
    <row r="35" s="86" customFormat="1" ht="27.95" customHeight="1" spans="1:6">
      <c r="A35" s="109"/>
      <c r="B35" s="96"/>
      <c r="C35" s="96"/>
      <c r="D35" s="93">
        <f t="shared" si="2"/>
        <v>0</v>
      </c>
      <c r="E35" s="97"/>
      <c r="F35" s="97"/>
    </row>
    <row r="36" s="86" customFormat="1" ht="27.95" customHeight="1" spans="1:6">
      <c r="A36" s="109"/>
      <c r="B36" s="96"/>
      <c r="C36" s="96"/>
      <c r="D36" s="93">
        <f t="shared" si="2"/>
        <v>0</v>
      </c>
      <c r="E36" s="97"/>
      <c r="F36" s="97"/>
    </row>
    <row r="37" s="86" customFormat="1" ht="27.95" customHeight="1" spans="1:6">
      <c r="A37" s="102" t="s">
        <v>308</v>
      </c>
      <c r="B37" s="96">
        <f>SUM(B38:B39)</f>
        <v>0</v>
      </c>
      <c r="C37" s="96">
        <f>SUM(C38:C39)</f>
        <v>0</v>
      </c>
      <c r="D37" s="93">
        <f t="shared" si="2"/>
        <v>0</v>
      </c>
      <c r="E37" s="97"/>
      <c r="F37" s="97"/>
    </row>
    <row r="38" s="86" customFormat="1" ht="27.95" customHeight="1" spans="1:6">
      <c r="A38" s="114"/>
      <c r="B38" s="96"/>
      <c r="C38" s="96"/>
      <c r="D38" s="93">
        <f t="shared" si="2"/>
        <v>0</v>
      </c>
      <c r="E38" s="97"/>
      <c r="F38" s="97"/>
    </row>
    <row r="39" s="86" customFormat="1" ht="27.95" customHeight="1" spans="1:6">
      <c r="A39" s="114"/>
      <c r="B39" s="96"/>
      <c r="C39" s="96"/>
      <c r="D39" s="93">
        <f t="shared" si="2"/>
        <v>0</v>
      </c>
      <c r="E39" s="97"/>
      <c r="F39" s="97"/>
    </row>
    <row r="40" s="86" customFormat="1" ht="27.95" customHeight="1" spans="1:6">
      <c r="A40" s="102" t="s">
        <v>309</v>
      </c>
      <c r="B40" s="96">
        <f>SUM(B41:B42)</f>
        <v>0</v>
      </c>
      <c r="C40" s="96">
        <f>SUM(C41:C42)</f>
        <v>0</v>
      </c>
      <c r="D40" s="93">
        <f t="shared" si="2"/>
        <v>0</v>
      </c>
      <c r="E40" s="97"/>
      <c r="F40" s="97"/>
    </row>
    <row r="41" s="86" customFormat="1" ht="27.95" customHeight="1" spans="1:6">
      <c r="A41" s="114"/>
      <c r="B41" s="96"/>
      <c r="C41" s="96"/>
      <c r="D41" s="93">
        <f t="shared" si="2"/>
        <v>0</v>
      </c>
      <c r="E41" s="97"/>
      <c r="F41" s="97"/>
    </row>
    <row r="42" s="86" customFormat="1" ht="27.95" customHeight="1" spans="1:6">
      <c r="A42" s="115"/>
      <c r="B42" s="96"/>
      <c r="C42" s="96"/>
      <c r="D42" s="93">
        <f t="shared" si="2"/>
        <v>0</v>
      </c>
      <c r="E42" s="97"/>
      <c r="F42" s="97"/>
    </row>
    <row r="43" s="86" customFormat="1" ht="27.95" customHeight="1" spans="1:6">
      <c r="A43" s="102" t="s">
        <v>310</v>
      </c>
      <c r="B43" s="96">
        <f>SUM(B44:B45)</f>
        <v>0</v>
      </c>
      <c r="C43" s="96">
        <f>SUM(C44:C45)</f>
        <v>0</v>
      </c>
      <c r="D43" s="93">
        <f t="shared" si="2"/>
        <v>0</v>
      </c>
      <c r="E43" s="97"/>
      <c r="F43" s="97"/>
    </row>
    <row r="44" s="86" customFormat="1" ht="27.95" customHeight="1" spans="1:6">
      <c r="A44" s="116"/>
      <c r="B44" s="96"/>
      <c r="C44" s="96"/>
      <c r="D44" s="93">
        <f t="shared" si="2"/>
        <v>0</v>
      </c>
      <c r="E44" s="97"/>
      <c r="F44" s="97"/>
    </row>
    <row r="45" s="86" customFormat="1" ht="27.95" customHeight="1" spans="1:6">
      <c r="A45" s="109"/>
      <c r="B45" s="96"/>
      <c r="C45" s="96"/>
      <c r="D45" s="93">
        <f t="shared" si="2"/>
        <v>0</v>
      </c>
      <c r="E45" s="97"/>
      <c r="F45" s="97"/>
    </row>
    <row r="46" s="86" customFormat="1" ht="27.95" customHeight="1" spans="1:6">
      <c r="A46" s="102" t="s">
        <v>311</v>
      </c>
      <c r="B46" s="96">
        <f>SUM(B47:B48)</f>
        <v>0</v>
      </c>
      <c r="C46" s="96">
        <f>SUM(C47:C48)</f>
        <v>0</v>
      </c>
      <c r="D46" s="93">
        <f t="shared" si="2"/>
        <v>0</v>
      </c>
      <c r="E46" s="97"/>
      <c r="F46" s="97"/>
    </row>
    <row r="47" s="86" customFormat="1" ht="27.95" customHeight="1" spans="1:6">
      <c r="A47" s="116"/>
      <c r="B47" s="96"/>
      <c r="C47" s="96"/>
      <c r="D47" s="93">
        <f t="shared" si="2"/>
        <v>0</v>
      </c>
      <c r="E47" s="97"/>
      <c r="F47" s="97"/>
    </row>
    <row r="48" s="86" customFormat="1" ht="27.95" customHeight="1" spans="1:6">
      <c r="A48" s="88"/>
      <c r="B48" s="96"/>
      <c r="C48" s="96"/>
      <c r="D48" s="93">
        <f t="shared" si="2"/>
        <v>0</v>
      </c>
      <c r="E48" s="97"/>
      <c r="F48" s="97"/>
    </row>
    <row r="49" s="86" customFormat="1" ht="27.95" customHeight="1" spans="1:6">
      <c r="A49" s="102" t="s">
        <v>312</v>
      </c>
      <c r="B49" s="96">
        <f>SUM(B50:B51)</f>
        <v>0</v>
      </c>
      <c r="C49" s="96"/>
      <c r="D49" s="93"/>
      <c r="E49" s="97"/>
      <c r="F49" s="97"/>
    </row>
    <row r="50" s="86" customFormat="1" ht="27.95" customHeight="1" spans="1:6">
      <c r="A50" s="88"/>
      <c r="B50" s="96"/>
      <c r="C50" s="96"/>
      <c r="D50" s="93"/>
      <c r="E50" s="97"/>
      <c r="F50" s="97"/>
    </row>
    <row r="51" s="86" customFormat="1" ht="27.95" customHeight="1" spans="1:6">
      <c r="A51" s="88"/>
      <c r="B51" s="96"/>
      <c r="C51" s="96"/>
      <c r="D51" s="93"/>
      <c r="E51" s="97"/>
      <c r="F51" s="97"/>
    </row>
    <row r="52" s="86" customFormat="1" ht="27.95" customHeight="1" spans="1:6">
      <c r="A52" s="102" t="s">
        <v>313</v>
      </c>
      <c r="B52" s="96">
        <f>SUM(B53:B54)</f>
        <v>0</v>
      </c>
      <c r="C52" s="96"/>
      <c r="D52" s="93"/>
      <c r="E52" s="97"/>
      <c r="F52" s="97"/>
    </row>
    <row r="53" s="86" customFormat="1" ht="27.95" customHeight="1" spans="1:6">
      <c r="A53" s="88"/>
      <c r="B53" s="96"/>
      <c r="C53" s="96"/>
      <c r="D53" s="93"/>
      <c r="E53" s="97"/>
      <c r="F53" s="97"/>
    </row>
    <row r="54" s="86" customFormat="1" ht="27.95" customHeight="1" spans="1:6">
      <c r="A54" s="88"/>
      <c r="B54" s="96"/>
      <c r="C54" s="96"/>
      <c r="D54" s="93"/>
      <c r="E54" s="97"/>
      <c r="F54" s="97"/>
    </row>
    <row r="55" s="86" customFormat="1" ht="27.95" customHeight="1" spans="1:6">
      <c r="A55" s="102" t="s">
        <v>314</v>
      </c>
      <c r="B55" s="96">
        <f>SUM(B56:B57)</f>
        <v>0</v>
      </c>
      <c r="C55" s="96"/>
      <c r="D55" s="93"/>
      <c r="E55" s="97"/>
      <c r="F55" s="97"/>
    </row>
    <row r="56" s="86" customFormat="1" ht="27.95" customHeight="1" spans="1:6">
      <c r="A56" s="88"/>
      <c r="B56" s="96"/>
      <c r="C56" s="96"/>
      <c r="D56" s="93"/>
      <c r="E56" s="97"/>
      <c r="F56" s="97"/>
    </row>
    <row r="57" s="86" customFormat="1" ht="27.95" customHeight="1" spans="1:6">
      <c r="A57" s="88"/>
      <c r="B57" s="96"/>
      <c r="C57" s="96"/>
      <c r="D57" s="93"/>
      <c r="E57" s="97"/>
      <c r="F57" s="97"/>
    </row>
    <row r="58" s="86" customFormat="1" ht="27.95" customHeight="1" spans="1:6">
      <c r="A58" s="102" t="s">
        <v>315</v>
      </c>
      <c r="B58" s="96">
        <f>SUM(B59:B60)</f>
        <v>0</v>
      </c>
      <c r="C58" s="96"/>
      <c r="D58" s="93"/>
      <c r="E58" s="97"/>
      <c r="F58" s="97"/>
    </row>
    <row r="59" s="86" customFormat="1" ht="27.95" customHeight="1" spans="1:6">
      <c r="A59" s="88"/>
      <c r="B59" s="96"/>
      <c r="C59" s="96"/>
      <c r="D59" s="93"/>
      <c r="E59" s="97"/>
      <c r="F59" s="97"/>
    </row>
    <row r="60" s="86" customFormat="1" ht="27.95" customHeight="1" spans="1:6">
      <c r="A60" s="88"/>
      <c r="B60" s="96"/>
      <c r="C60" s="96"/>
      <c r="D60" s="93"/>
      <c r="E60" s="97"/>
      <c r="F60" s="97"/>
    </row>
    <row r="61" s="86" customFormat="1" ht="27.95" customHeight="1" spans="1:6">
      <c r="A61" s="110" t="s">
        <v>316</v>
      </c>
      <c r="B61" s="96">
        <f>B62+B65+B68+B71</f>
        <v>0</v>
      </c>
      <c r="C61" s="96">
        <f>C62+C65+C68+C71</f>
        <v>0</v>
      </c>
      <c r="D61" s="93">
        <f t="shared" si="2"/>
        <v>0</v>
      </c>
      <c r="E61" s="97"/>
      <c r="F61" s="97"/>
    </row>
    <row r="62" s="86" customFormat="1" ht="27.95" customHeight="1" spans="1:6">
      <c r="A62" s="102" t="s">
        <v>317</v>
      </c>
      <c r="B62" s="93">
        <f>SUM(B63:B64)</f>
        <v>0</v>
      </c>
      <c r="C62" s="93">
        <f>SUM(C63:C64)</f>
        <v>0</v>
      </c>
      <c r="D62" s="93">
        <f t="shared" si="2"/>
        <v>0</v>
      </c>
      <c r="E62" s="97"/>
      <c r="F62" s="97"/>
    </row>
    <row r="63" s="86" customFormat="1" ht="27.95" customHeight="1" spans="1:6">
      <c r="A63" s="88"/>
      <c r="B63" s="93"/>
      <c r="C63" s="93"/>
      <c r="D63" s="93">
        <f t="shared" si="2"/>
        <v>0</v>
      </c>
      <c r="E63" s="97"/>
      <c r="F63" s="97"/>
    </row>
    <row r="64" s="86" customFormat="1" ht="27.95" customHeight="1" spans="1:6">
      <c r="A64" s="88"/>
      <c r="B64" s="96"/>
      <c r="C64" s="96"/>
      <c r="D64" s="93">
        <f t="shared" si="2"/>
        <v>0</v>
      </c>
      <c r="E64" s="97"/>
      <c r="F64" s="97"/>
    </row>
    <row r="65" s="86" customFormat="1" ht="27.95" customHeight="1" spans="1:6">
      <c r="A65" s="102" t="s">
        <v>318</v>
      </c>
      <c r="B65" s="96">
        <f>SUM(B66:B67)</f>
        <v>0</v>
      </c>
      <c r="C65" s="96">
        <f>SUM(C66:C67)</f>
        <v>0</v>
      </c>
      <c r="D65" s="93">
        <f t="shared" si="2"/>
        <v>0</v>
      </c>
      <c r="E65" s="97"/>
      <c r="F65" s="97"/>
    </row>
    <row r="66" s="86" customFormat="1" ht="27.95" customHeight="1" spans="1:6">
      <c r="A66" s="88"/>
      <c r="B66" s="96"/>
      <c r="C66" s="96"/>
      <c r="D66" s="93">
        <f t="shared" si="2"/>
        <v>0</v>
      </c>
      <c r="E66" s="97"/>
      <c r="F66" s="97"/>
    </row>
    <row r="67" s="86" customFormat="1" ht="27.95" customHeight="1" spans="1:6">
      <c r="A67" s="88"/>
      <c r="B67" s="96"/>
      <c r="C67" s="96"/>
      <c r="D67" s="93">
        <f t="shared" si="2"/>
        <v>0</v>
      </c>
      <c r="E67" s="97"/>
      <c r="F67" s="97"/>
    </row>
    <row r="68" s="86" customFormat="1" ht="27.95" customHeight="1" spans="1:6">
      <c r="A68" s="102" t="s">
        <v>319</v>
      </c>
      <c r="B68" s="96">
        <f>SUM(B69:B70)</f>
        <v>0</v>
      </c>
      <c r="C68" s="96">
        <f>SUM(C69:C70)</f>
        <v>0</v>
      </c>
      <c r="D68" s="93">
        <f t="shared" si="2"/>
        <v>0</v>
      </c>
      <c r="E68" s="97"/>
      <c r="F68" s="97"/>
    </row>
    <row r="69" s="86" customFormat="1" ht="27.95" customHeight="1" spans="1:6">
      <c r="A69" s="88"/>
      <c r="B69" s="96"/>
      <c r="C69" s="96"/>
      <c r="D69" s="93">
        <f t="shared" si="2"/>
        <v>0</v>
      </c>
      <c r="E69" s="97"/>
      <c r="F69" s="97"/>
    </row>
    <row r="70" s="86" customFormat="1" ht="27.95" customHeight="1" spans="1:6">
      <c r="A70" s="88"/>
      <c r="B70" s="93"/>
      <c r="C70" s="93"/>
      <c r="D70" s="93">
        <f t="shared" si="2"/>
        <v>0</v>
      </c>
      <c r="E70" s="117"/>
      <c r="F70" s="97"/>
    </row>
    <row r="71" s="86" customFormat="1" ht="27.95" customHeight="1" spans="1:6">
      <c r="A71" s="102" t="s">
        <v>320</v>
      </c>
      <c r="B71" s="96">
        <f>SUM(B72:B73)</f>
        <v>0</v>
      </c>
      <c r="C71" s="96">
        <f>SUM(C72:C73)</f>
        <v>0</v>
      </c>
      <c r="D71" s="93">
        <f t="shared" si="2"/>
        <v>0</v>
      </c>
      <c r="E71" s="97"/>
      <c r="F71" s="97"/>
    </row>
    <row r="72" s="86" customFormat="1" ht="27.95" customHeight="1" spans="1:6">
      <c r="A72" s="88"/>
      <c r="B72" s="96"/>
      <c r="C72" s="96"/>
      <c r="D72" s="93">
        <f t="shared" si="2"/>
        <v>0</v>
      </c>
      <c r="E72" s="97"/>
      <c r="F72" s="97"/>
    </row>
    <row r="73" s="86" customFormat="1" ht="27.95" customHeight="1" spans="1:6">
      <c r="A73" s="88"/>
      <c r="B73" s="96"/>
      <c r="C73" s="96"/>
      <c r="D73" s="93">
        <f t="shared" si="2"/>
        <v>0</v>
      </c>
      <c r="E73" s="97"/>
      <c r="F73" s="97"/>
    </row>
    <row r="74" s="86" customFormat="1" ht="27.95" customHeight="1" spans="1:6">
      <c r="A74" s="110" t="s">
        <v>321</v>
      </c>
      <c r="B74" s="96">
        <f>B75</f>
        <v>0</v>
      </c>
      <c r="C74" s="96">
        <f>C75</f>
        <v>0</v>
      </c>
      <c r="D74" s="93">
        <f t="shared" si="2"/>
        <v>0</v>
      </c>
      <c r="E74" s="97"/>
      <c r="F74" s="97"/>
    </row>
    <row r="75" s="86" customFormat="1" ht="27.95" customHeight="1" spans="1:6">
      <c r="A75" s="102" t="s">
        <v>322</v>
      </c>
      <c r="B75" s="96">
        <f>SUM(B76:B77)</f>
        <v>0</v>
      </c>
      <c r="C75" s="96">
        <f>SUM(C76:C77)</f>
        <v>0</v>
      </c>
      <c r="D75" s="93">
        <f t="shared" si="2"/>
        <v>0</v>
      </c>
      <c r="E75" s="97"/>
      <c r="F75" s="97"/>
    </row>
    <row r="76" s="86" customFormat="1" ht="27.95" customHeight="1" spans="1:6">
      <c r="A76" s="88"/>
      <c r="B76" s="96"/>
      <c r="C76" s="96"/>
      <c r="D76" s="93">
        <f t="shared" si="2"/>
        <v>0</v>
      </c>
      <c r="E76" s="97"/>
      <c r="F76" s="97"/>
    </row>
    <row r="77" s="86" customFormat="1" ht="27.95" customHeight="1" spans="1:6">
      <c r="A77" s="88"/>
      <c r="B77" s="96"/>
      <c r="C77" s="96"/>
      <c r="D77" s="93">
        <f t="shared" si="2"/>
        <v>0</v>
      </c>
      <c r="E77" s="97"/>
      <c r="F77" s="97"/>
    </row>
    <row r="78" s="86" customFormat="1" ht="27.95" customHeight="1" spans="1:6">
      <c r="A78" s="110" t="s">
        <v>323</v>
      </c>
      <c r="B78" s="96">
        <f>+B79</f>
        <v>0</v>
      </c>
      <c r="C78" s="96">
        <f>C79</f>
        <v>0</v>
      </c>
      <c r="D78" s="93">
        <f t="shared" si="2"/>
        <v>0</v>
      </c>
      <c r="E78" s="97"/>
      <c r="F78" s="97"/>
    </row>
    <row r="79" s="86" customFormat="1" ht="27.95" customHeight="1" spans="1:6">
      <c r="A79" s="102" t="s">
        <v>324</v>
      </c>
      <c r="B79" s="96">
        <f>SUM(B80:B81)</f>
        <v>0</v>
      </c>
      <c r="C79" s="96">
        <f>SUM(C80:C81)</f>
        <v>0</v>
      </c>
      <c r="D79" s="93">
        <f t="shared" si="2"/>
        <v>0</v>
      </c>
      <c r="E79" s="97"/>
      <c r="F79" s="97"/>
    </row>
    <row r="80" s="86" customFormat="1" ht="27.95" customHeight="1" spans="1:6">
      <c r="A80" s="88"/>
      <c r="B80" s="96"/>
      <c r="C80" s="96"/>
      <c r="D80" s="93">
        <f t="shared" si="2"/>
        <v>0</v>
      </c>
      <c r="E80" s="97"/>
      <c r="F80" s="97"/>
    </row>
    <row r="81" s="86" customFormat="1" ht="27.95" customHeight="1" spans="1:6">
      <c r="A81" s="88"/>
      <c r="B81" s="96"/>
      <c r="C81" s="96"/>
      <c r="D81" s="93">
        <f t="shared" si="2"/>
        <v>0</v>
      </c>
      <c r="E81" s="97"/>
      <c r="F81" s="97"/>
    </row>
    <row r="82" s="86" customFormat="1" ht="27.95" customHeight="1" spans="1:6">
      <c r="A82" s="110" t="s">
        <v>325</v>
      </c>
      <c r="B82" s="96">
        <f>B83</f>
        <v>0</v>
      </c>
      <c r="C82" s="96">
        <f>C83</f>
        <v>0</v>
      </c>
      <c r="D82" s="93">
        <f t="shared" si="2"/>
        <v>0</v>
      </c>
      <c r="E82" s="113"/>
      <c r="F82" s="97"/>
    </row>
    <row r="83" s="86" customFormat="1" ht="27.95" customHeight="1" spans="1:6">
      <c r="A83" s="102" t="s">
        <v>326</v>
      </c>
      <c r="B83" s="96">
        <f>SUM(B84:B85)</f>
        <v>0</v>
      </c>
      <c r="C83" s="96">
        <f>SUM(C84:C85)</f>
        <v>0</v>
      </c>
      <c r="D83" s="93">
        <f t="shared" si="2"/>
        <v>0</v>
      </c>
      <c r="E83" s="97"/>
      <c r="F83" s="97"/>
    </row>
    <row r="84" s="86" customFormat="1" ht="27.95" customHeight="1" spans="1:6">
      <c r="A84" s="88"/>
      <c r="B84" s="96"/>
      <c r="C84" s="96"/>
      <c r="D84" s="93">
        <f t="shared" ref="D84:D98" si="3">B84-C84</f>
        <v>0</v>
      </c>
      <c r="E84" s="97"/>
      <c r="F84" s="97"/>
    </row>
    <row r="85" s="86" customFormat="1" ht="27.95" customHeight="1" spans="1:6">
      <c r="A85" s="88"/>
      <c r="B85" s="96"/>
      <c r="C85" s="96"/>
      <c r="D85" s="93">
        <f t="shared" si="3"/>
        <v>0</v>
      </c>
      <c r="E85" s="97"/>
      <c r="F85" s="97"/>
    </row>
    <row r="86" s="86" customFormat="1" ht="27.95" customHeight="1" spans="1:6">
      <c r="A86" s="118" t="s">
        <v>327</v>
      </c>
      <c r="B86" s="96">
        <f>B87+B90+B93</f>
        <v>496.67</v>
      </c>
      <c r="C86" s="96">
        <f>C87+C90+C93</f>
        <v>0</v>
      </c>
      <c r="D86" s="93">
        <f t="shared" si="3"/>
        <v>496.67</v>
      </c>
      <c r="E86" s="97"/>
      <c r="F86" s="97"/>
    </row>
    <row r="87" s="86" customFormat="1" ht="27.95" customHeight="1" spans="1:6">
      <c r="A87" s="119" t="s">
        <v>328</v>
      </c>
      <c r="B87" s="96">
        <f>SUM(B88:B89)</f>
        <v>0</v>
      </c>
      <c r="C87" s="96">
        <f>SUM(C88:C89)</f>
        <v>0</v>
      </c>
      <c r="D87" s="93">
        <f t="shared" si="3"/>
        <v>0</v>
      </c>
      <c r="E87" s="97"/>
      <c r="F87" s="97"/>
    </row>
    <row r="88" s="86" customFormat="1" ht="27.95" customHeight="1" spans="1:6">
      <c r="A88" s="88"/>
      <c r="B88" s="96"/>
      <c r="C88" s="96"/>
      <c r="D88" s="93">
        <f t="shared" si="3"/>
        <v>0</v>
      </c>
      <c r="E88" s="97"/>
      <c r="F88" s="97"/>
    </row>
    <row r="89" s="86" customFormat="1" ht="27.95" customHeight="1" spans="1:6">
      <c r="A89" s="88"/>
      <c r="B89" s="96"/>
      <c r="C89" s="96"/>
      <c r="D89" s="93">
        <f t="shared" si="3"/>
        <v>0</v>
      </c>
      <c r="E89" s="97"/>
      <c r="F89" s="97"/>
    </row>
    <row r="90" s="86" customFormat="1" ht="27.95" customHeight="1" spans="1:6">
      <c r="A90" s="102" t="s">
        <v>329</v>
      </c>
      <c r="B90" s="93">
        <f>SUM(B91:B92)</f>
        <v>0</v>
      </c>
      <c r="C90" s="93">
        <f>SUM(C91:C92)</f>
        <v>0</v>
      </c>
      <c r="D90" s="93">
        <f t="shared" si="3"/>
        <v>0</v>
      </c>
      <c r="E90" s="97"/>
      <c r="F90" s="97"/>
    </row>
    <row r="91" s="86" customFormat="1" ht="27.95" customHeight="1" spans="1:6">
      <c r="A91" s="88"/>
      <c r="B91" s="96"/>
      <c r="C91" s="96"/>
      <c r="D91" s="93">
        <f t="shared" si="3"/>
        <v>0</v>
      </c>
      <c r="E91" s="97"/>
      <c r="F91" s="97"/>
    </row>
    <row r="92" s="86" customFormat="1" ht="27.95" customHeight="1" spans="1:6">
      <c r="A92" s="88"/>
      <c r="B92" s="96"/>
      <c r="C92" s="96"/>
      <c r="D92" s="93">
        <f t="shared" si="3"/>
        <v>0</v>
      </c>
      <c r="E92" s="97"/>
      <c r="F92" s="97"/>
    </row>
    <row r="93" s="86" customFormat="1" ht="27.95" customHeight="1" spans="1:6">
      <c r="A93" s="102" t="s">
        <v>330</v>
      </c>
      <c r="B93" s="96">
        <f>SUM(B94:B127)</f>
        <v>496.67</v>
      </c>
      <c r="C93" s="96">
        <f>SUM(C94:C97)</f>
        <v>0</v>
      </c>
      <c r="D93" s="93">
        <f t="shared" si="3"/>
        <v>496.67</v>
      </c>
      <c r="E93" s="113"/>
      <c r="F93" s="97"/>
    </row>
    <row r="94" s="86" customFormat="1" ht="27.95" customHeight="1" spans="1:6">
      <c r="A94" s="103" t="s">
        <v>331</v>
      </c>
      <c r="B94" s="101">
        <v>44.34</v>
      </c>
      <c r="C94" s="96"/>
      <c r="D94" s="101">
        <f t="shared" si="3"/>
        <v>44.34</v>
      </c>
      <c r="E94" s="97" t="s">
        <v>332</v>
      </c>
      <c r="F94" s="108" t="s">
        <v>333</v>
      </c>
    </row>
    <row r="95" s="86" customFormat="1" ht="27.95" customHeight="1" spans="1:6">
      <c r="A95" s="103" t="s">
        <v>331</v>
      </c>
      <c r="B95" s="101">
        <v>12.19</v>
      </c>
      <c r="C95" s="96"/>
      <c r="D95" s="101">
        <f t="shared" si="3"/>
        <v>12.19</v>
      </c>
      <c r="E95" s="97" t="s">
        <v>332</v>
      </c>
      <c r="F95" s="108" t="s">
        <v>333</v>
      </c>
    </row>
    <row r="96" s="86" customFormat="1" ht="27.95" customHeight="1" spans="1:6">
      <c r="A96" s="109" t="s">
        <v>334</v>
      </c>
      <c r="B96" s="120">
        <v>13.3</v>
      </c>
      <c r="C96" s="121"/>
      <c r="D96" s="101">
        <f t="shared" si="3"/>
        <v>13.3</v>
      </c>
      <c r="E96" s="97" t="s">
        <v>335</v>
      </c>
      <c r="F96" s="108" t="s">
        <v>336</v>
      </c>
    </row>
    <row r="97" s="86" customFormat="1" ht="27.95" customHeight="1" spans="1:6">
      <c r="A97" s="122" t="s">
        <v>337</v>
      </c>
      <c r="B97" s="123">
        <v>61</v>
      </c>
      <c r="C97" s="124"/>
      <c r="D97" s="101">
        <f t="shared" si="3"/>
        <v>61</v>
      </c>
      <c r="E97" s="125" t="s">
        <v>338</v>
      </c>
      <c r="F97" s="108" t="s">
        <v>339</v>
      </c>
    </row>
    <row r="98" s="86" customFormat="1" ht="27.95" customHeight="1" spans="1:6">
      <c r="A98" s="122" t="s">
        <v>337</v>
      </c>
      <c r="B98" s="123">
        <v>365.84</v>
      </c>
      <c r="C98" s="124"/>
      <c r="D98" s="101">
        <f t="shared" si="3"/>
        <v>365.84</v>
      </c>
      <c r="E98" s="125" t="s">
        <v>340</v>
      </c>
      <c r="F98" s="108" t="s">
        <v>341</v>
      </c>
    </row>
    <row r="99" s="86" customFormat="1" ht="27.95" customHeight="1" spans="1:6">
      <c r="A99" s="116"/>
      <c r="B99" s="126"/>
      <c r="C99" s="126"/>
      <c r="D99" s="126"/>
      <c r="E99" s="111"/>
      <c r="F99" s="111"/>
    </row>
    <row r="100" s="86" customFormat="1" ht="27.95" customHeight="1" spans="1:6">
      <c r="A100" s="116"/>
      <c r="B100" s="126"/>
      <c r="C100" s="126"/>
      <c r="D100" s="126"/>
      <c r="E100" s="111"/>
      <c r="F100" s="111"/>
    </row>
  </sheetData>
  <sheetProtection formatCells="0" formatColumns="0" formatRows="0" insertRows="0" insertColumns="0" insertHyperlinks="0" deleteColumns="0" deleteRows="0" sort="0" autoFilter="0" pivotTables="0"/>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77"/>
  <sheetViews>
    <sheetView showGridLines="0" showZeros="0" workbookViewId="0">
      <pane ySplit="5" topLeftCell="A48" activePane="bottomLeft" state="frozen"/>
      <selection/>
      <selection pane="bottomLeft" activeCell="E82" sqref="E82"/>
    </sheetView>
  </sheetViews>
  <sheetFormatPr defaultColWidth="9" defaultRowHeight="14.25" outlineLevelCol="7"/>
  <cols>
    <col min="1" max="1" width="42.625" style="65" customWidth="1"/>
    <col min="2" max="2" width="12" style="65" customWidth="1"/>
    <col min="3" max="3" width="10.5" style="65" customWidth="1"/>
    <col min="4" max="4" width="13.875" style="65" customWidth="1"/>
    <col min="5" max="5" width="50.625" style="65" customWidth="1"/>
    <col min="6" max="6" width="12.875" style="65" customWidth="1"/>
    <col min="7" max="7" width="10.875" style="65" customWidth="1"/>
    <col min="8" max="8" width="13.75" style="65" customWidth="1"/>
    <col min="9" max="16384" width="9" style="65"/>
  </cols>
  <sheetData>
    <row r="1" spans="1:8">
      <c r="A1" s="66" t="s">
        <v>342</v>
      </c>
      <c r="H1" s="67" t="s">
        <v>343</v>
      </c>
    </row>
    <row r="2" ht="18" customHeight="1" spans="1:8">
      <c r="A2" s="39" t="s">
        <v>344</v>
      </c>
      <c r="B2" s="39"/>
      <c r="C2" s="39"/>
      <c r="D2" s="39"/>
      <c r="E2" s="39"/>
      <c r="F2" s="39"/>
      <c r="G2" s="39"/>
      <c r="H2" s="39"/>
    </row>
    <row r="3" ht="18" customHeight="1" spans="1:8">
      <c r="A3" s="66"/>
      <c r="H3" s="68" t="s">
        <v>3</v>
      </c>
    </row>
    <row r="4" ht="31.5" customHeight="1" spans="1:8">
      <c r="A4" s="69" t="s">
        <v>58</v>
      </c>
      <c r="B4" s="70"/>
      <c r="C4" s="70"/>
      <c r="D4" s="71"/>
      <c r="E4" s="69" t="s">
        <v>59</v>
      </c>
      <c r="F4" s="70"/>
      <c r="G4" s="70"/>
      <c r="H4" s="71"/>
    </row>
    <row r="5" ht="35.25" customHeight="1" spans="1:8">
      <c r="A5" s="72" t="s">
        <v>4</v>
      </c>
      <c r="B5" s="73" t="s">
        <v>345</v>
      </c>
      <c r="C5" s="72" t="s">
        <v>61</v>
      </c>
      <c r="D5" s="73" t="s">
        <v>346</v>
      </c>
      <c r="E5" s="72" t="s">
        <v>4</v>
      </c>
      <c r="F5" s="73" t="s">
        <v>345</v>
      </c>
      <c r="G5" s="72" t="s">
        <v>61</v>
      </c>
      <c r="H5" s="73" t="s">
        <v>346</v>
      </c>
    </row>
    <row r="6" s="63" customFormat="1" ht="20.1" customHeight="1" spans="1:8">
      <c r="A6" s="48" t="s">
        <v>9</v>
      </c>
      <c r="B6" s="74"/>
      <c r="C6" s="74"/>
      <c r="D6" s="49" t="str">
        <f t="shared" ref="D6:D22" si="0">IF(B6=0,"",ROUND(C6/B6*100,1))</f>
        <v/>
      </c>
      <c r="E6" s="48" t="s">
        <v>64</v>
      </c>
      <c r="F6" s="49">
        <f>SUM(F7:F9)</f>
        <v>21</v>
      </c>
      <c r="G6" s="49">
        <f>SUM(G7:G9)</f>
        <v>8</v>
      </c>
      <c r="H6" s="49">
        <f t="shared" ref="H6:H51" si="1">IF(F6=0,"",ROUND(G6/F6*100,1))</f>
        <v>38.1</v>
      </c>
    </row>
    <row r="7" s="63" customFormat="1" ht="20.1" customHeight="1" spans="1:8">
      <c r="A7" s="48" t="s">
        <v>10</v>
      </c>
      <c r="B7" s="74"/>
      <c r="C7" s="74"/>
      <c r="D7" s="49" t="str">
        <f t="shared" si="0"/>
        <v/>
      </c>
      <c r="E7" s="50" t="s">
        <v>65</v>
      </c>
      <c r="F7" s="74"/>
      <c r="G7" s="74"/>
      <c r="H7" s="49" t="str">
        <f t="shared" si="1"/>
        <v/>
      </c>
    </row>
    <row r="8" s="63" customFormat="1" ht="20.1" customHeight="1" spans="1:8">
      <c r="A8" s="48" t="s">
        <v>11</v>
      </c>
      <c r="B8" s="74"/>
      <c r="C8" s="74"/>
      <c r="D8" s="49" t="str">
        <f t="shared" si="0"/>
        <v/>
      </c>
      <c r="E8" s="50" t="s">
        <v>74</v>
      </c>
      <c r="F8" s="74">
        <v>8</v>
      </c>
      <c r="G8" s="74">
        <v>8</v>
      </c>
      <c r="H8" s="49">
        <f t="shared" si="1"/>
        <v>100</v>
      </c>
    </row>
    <row r="9" s="63" customFormat="1" ht="20.1" customHeight="1" spans="1:8">
      <c r="A9" s="75" t="s">
        <v>67</v>
      </c>
      <c r="B9" s="74"/>
      <c r="C9" s="74"/>
      <c r="D9" s="49" t="str">
        <f t="shared" si="0"/>
        <v/>
      </c>
      <c r="E9" s="52" t="s">
        <v>38</v>
      </c>
      <c r="F9" s="74">
        <v>13</v>
      </c>
      <c r="G9" s="74"/>
      <c r="H9" s="49">
        <f t="shared" si="1"/>
        <v>0</v>
      </c>
    </row>
    <row r="10" s="63" customFormat="1" ht="20.1" customHeight="1" spans="1:8">
      <c r="A10" s="48" t="s">
        <v>69</v>
      </c>
      <c r="B10" s="74">
        <v>2143</v>
      </c>
      <c r="C10" s="74">
        <v>1387</v>
      </c>
      <c r="D10" s="49">
        <f t="shared" si="0"/>
        <v>64.7</v>
      </c>
      <c r="E10" s="48" t="s">
        <v>39</v>
      </c>
      <c r="F10" s="49">
        <f>SUM(F11:F13)</f>
        <v>120</v>
      </c>
      <c r="G10" s="49">
        <f>SUM(G11:G13)</f>
        <v>69</v>
      </c>
      <c r="H10" s="49">
        <f t="shared" si="1"/>
        <v>57.5</v>
      </c>
    </row>
    <row r="11" s="63" customFormat="1" ht="20.1" customHeight="1" spans="1:8">
      <c r="A11" s="48" t="s">
        <v>71</v>
      </c>
      <c r="B11" s="74">
        <v>1000</v>
      </c>
      <c r="C11" s="74">
        <v>600</v>
      </c>
      <c r="D11" s="49">
        <f t="shared" si="0"/>
        <v>60</v>
      </c>
      <c r="E11" s="50" t="s">
        <v>40</v>
      </c>
      <c r="F11" s="74">
        <v>20</v>
      </c>
      <c r="G11" s="74">
        <v>69</v>
      </c>
      <c r="H11" s="49">
        <f t="shared" si="1"/>
        <v>345</v>
      </c>
    </row>
    <row r="12" s="63" customFormat="1" ht="20.1" customHeight="1" spans="1:8">
      <c r="A12" s="48" t="s">
        <v>73</v>
      </c>
      <c r="B12" s="74">
        <v>109068</v>
      </c>
      <c r="C12" s="74">
        <v>68573</v>
      </c>
      <c r="D12" s="49">
        <f t="shared" si="0"/>
        <v>62.9</v>
      </c>
      <c r="E12" s="52" t="s">
        <v>95</v>
      </c>
      <c r="F12" s="74"/>
      <c r="G12" s="74"/>
      <c r="H12" s="49" t="str">
        <f t="shared" si="1"/>
        <v/>
      </c>
    </row>
    <row r="13" s="63" customFormat="1" ht="20.1" customHeight="1" spans="1:8">
      <c r="A13" s="48" t="s">
        <v>84</v>
      </c>
      <c r="B13" s="74"/>
      <c r="C13" s="74"/>
      <c r="D13" s="49" t="str">
        <f t="shared" si="0"/>
        <v/>
      </c>
      <c r="E13" s="52" t="s">
        <v>41</v>
      </c>
      <c r="F13" s="74">
        <v>100</v>
      </c>
      <c r="G13" s="74"/>
      <c r="H13" s="49">
        <f t="shared" si="1"/>
        <v>0</v>
      </c>
    </row>
    <row r="14" s="63" customFormat="1" ht="20.1" customHeight="1" spans="1:8">
      <c r="A14" s="48" t="s">
        <v>86</v>
      </c>
      <c r="B14" s="74"/>
      <c r="C14" s="74"/>
      <c r="D14" s="49" t="str">
        <f t="shared" si="0"/>
        <v/>
      </c>
      <c r="E14" s="48" t="s">
        <v>105</v>
      </c>
      <c r="F14" s="49">
        <f>SUM(F15:F16)</f>
        <v>0</v>
      </c>
      <c r="G14" s="49">
        <f>SUM(G15:G16)</f>
        <v>0</v>
      </c>
      <c r="H14" s="49" t="str">
        <f t="shared" si="1"/>
        <v/>
      </c>
    </row>
    <row r="15" s="63" customFormat="1" ht="20.1" customHeight="1" spans="1:8">
      <c r="A15" s="48" t="s">
        <v>90</v>
      </c>
      <c r="B15" s="74">
        <v>4369</v>
      </c>
      <c r="C15" s="74">
        <v>500</v>
      </c>
      <c r="D15" s="49">
        <f t="shared" si="0"/>
        <v>11.4</v>
      </c>
      <c r="E15" s="48" t="s">
        <v>107</v>
      </c>
      <c r="F15" s="74"/>
      <c r="G15" s="74"/>
      <c r="H15" s="49" t="str">
        <f t="shared" si="1"/>
        <v/>
      </c>
    </row>
    <row r="16" s="63" customFormat="1" ht="20.1" customHeight="1" spans="1:8">
      <c r="A16" s="48" t="s">
        <v>92</v>
      </c>
      <c r="B16" s="74"/>
      <c r="C16" s="74"/>
      <c r="D16" s="49" t="str">
        <f t="shared" si="0"/>
        <v/>
      </c>
      <c r="E16" s="48" t="s">
        <v>108</v>
      </c>
      <c r="F16" s="74"/>
      <c r="G16" s="74"/>
      <c r="H16" s="49" t="str">
        <f t="shared" si="1"/>
        <v/>
      </c>
    </row>
    <row r="17" s="63" customFormat="1" ht="20.1" customHeight="1" spans="1:8">
      <c r="A17" s="48" t="s">
        <v>94</v>
      </c>
      <c r="B17" s="74"/>
      <c r="C17" s="74"/>
      <c r="D17" s="49" t="str">
        <f t="shared" si="0"/>
        <v/>
      </c>
      <c r="E17" s="48" t="s">
        <v>42</v>
      </c>
      <c r="F17" s="49">
        <f>SUM(F18:F26)</f>
        <v>124561</v>
      </c>
      <c r="G17" s="49">
        <f>SUM(G18:G26)</f>
        <v>91960</v>
      </c>
      <c r="H17" s="49">
        <f t="shared" si="1"/>
        <v>73.8</v>
      </c>
    </row>
    <row r="18" s="63" customFormat="1" ht="20.1" customHeight="1" spans="1:8">
      <c r="A18" s="48" t="s">
        <v>100</v>
      </c>
      <c r="B18" s="74"/>
      <c r="C18" s="74"/>
      <c r="D18" s="49" t="str">
        <f t="shared" si="0"/>
        <v/>
      </c>
      <c r="E18" s="48" t="s">
        <v>43</v>
      </c>
      <c r="F18" s="74">
        <v>118859</v>
      </c>
      <c r="G18" s="74">
        <v>68573</v>
      </c>
      <c r="H18" s="49">
        <f t="shared" si="1"/>
        <v>57.7</v>
      </c>
    </row>
    <row r="19" s="63" customFormat="1" ht="20.1" customHeight="1" spans="1:8">
      <c r="A19" s="48" t="s">
        <v>101</v>
      </c>
      <c r="B19" s="74">
        <v>330</v>
      </c>
      <c r="C19" s="74">
        <v>300</v>
      </c>
      <c r="D19" s="49">
        <f t="shared" si="0"/>
        <v>90.9</v>
      </c>
      <c r="E19" s="48" t="s">
        <v>44</v>
      </c>
      <c r="F19" s="48">
        <v>3</v>
      </c>
      <c r="G19" s="48">
        <v>1387</v>
      </c>
      <c r="H19" s="49">
        <f t="shared" si="1"/>
        <v>46233.3</v>
      </c>
    </row>
    <row r="20" s="63" customFormat="1" ht="20.1" customHeight="1" spans="1:8">
      <c r="A20" s="48" t="s">
        <v>102</v>
      </c>
      <c r="B20" s="74"/>
      <c r="C20" s="74"/>
      <c r="D20" s="49" t="str">
        <f t="shared" si="0"/>
        <v/>
      </c>
      <c r="E20" s="48" t="s">
        <v>347</v>
      </c>
      <c r="F20" s="74">
        <v>1000</v>
      </c>
      <c r="G20" s="74">
        <v>600</v>
      </c>
      <c r="H20" s="49">
        <f t="shared" si="1"/>
        <v>60</v>
      </c>
    </row>
    <row r="21" s="63" customFormat="1" ht="20.1" customHeight="1" spans="1:8">
      <c r="A21" s="76" t="s">
        <v>104</v>
      </c>
      <c r="B21" s="51"/>
      <c r="C21" s="51"/>
      <c r="D21" s="49" t="str">
        <f t="shared" si="0"/>
        <v/>
      </c>
      <c r="E21" s="53" t="s">
        <v>46</v>
      </c>
      <c r="F21" s="74">
        <v>4369</v>
      </c>
      <c r="G21" s="74">
        <v>500</v>
      </c>
      <c r="H21" s="49">
        <f t="shared" si="1"/>
        <v>11.4</v>
      </c>
    </row>
    <row r="22" s="63" customFormat="1" ht="20.1" customHeight="1" spans="1:8">
      <c r="A22" s="76" t="s">
        <v>106</v>
      </c>
      <c r="B22" s="51"/>
      <c r="C22" s="51"/>
      <c r="D22" s="49" t="str">
        <f t="shared" si="0"/>
        <v/>
      </c>
      <c r="E22" s="48" t="s">
        <v>348</v>
      </c>
      <c r="F22" s="74">
        <v>330</v>
      </c>
      <c r="G22" s="74">
        <v>300</v>
      </c>
      <c r="H22" s="49">
        <f t="shared" si="1"/>
        <v>90.9</v>
      </c>
    </row>
    <row r="23" ht="20.1" customHeight="1" spans="1:8">
      <c r="A23" s="77"/>
      <c r="B23" s="51"/>
      <c r="C23" s="51"/>
      <c r="D23" s="51"/>
      <c r="E23" s="53" t="s">
        <v>134</v>
      </c>
      <c r="F23" s="51"/>
      <c r="G23" s="51"/>
      <c r="H23" s="49" t="str">
        <f t="shared" si="1"/>
        <v/>
      </c>
    </row>
    <row r="24" ht="20.1" customHeight="1" spans="1:8">
      <c r="A24" s="76"/>
      <c r="B24" s="51"/>
      <c r="C24" s="51"/>
      <c r="D24" s="51"/>
      <c r="E24" s="53" t="s">
        <v>48</v>
      </c>
      <c r="F24" s="51"/>
      <c r="G24" s="51">
        <v>20600</v>
      </c>
      <c r="H24" s="49" t="str">
        <f t="shared" si="1"/>
        <v/>
      </c>
    </row>
    <row r="25" ht="20.1" customHeight="1" spans="1:8">
      <c r="A25" s="51"/>
      <c r="B25" s="51"/>
      <c r="C25" s="51"/>
      <c r="D25" s="51"/>
      <c r="E25" s="53" t="s">
        <v>137</v>
      </c>
      <c r="F25" s="78"/>
      <c r="G25" s="78"/>
      <c r="H25" s="49" t="str">
        <f t="shared" si="1"/>
        <v/>
      </c>
    </row>
    <row r="26" ht="20.1" customHeight="1" spans="1:8">
      <c r="A26" s="51"/>
      <c r="B26" s="51"/>
      <c r="C26" s="51"/>
      <c r="D26" s="51"/>
      <c r="E26" s="53" t="s">
        <v>139</v>
      </c>
      <c r="F26" s="78"/>
      <c r="G26" s="78"/>
      <c r="H26" s="49" t="str">
        <f t="shared" si="1"/>
        <v/>
      </c>
    </row>
    <row r="27" ht="20.1" customHeight="1" spans="1:8">
      <c r="A27" s="57"/>
      <c r="B27" s="51"/>
      <c r="C27" s="51"/>
      <c r="D27" s="51"/>
      <c r="E27" s="48" t="s">
        <v>141</v>
      </c>
      <c r="F27" s="49">
        <f>SUM(F28:F32)</f>
        <v>0</v>
      </c>
      <c r="G27" s="49">
        <f>SUM(G28:G32)</f>
        <v>0</v>
      </c>
      <c r="H27" s="49" t="str">
        <f t="shared" si="1"/>
        <v/>
      </c>
    </row>
    <row r="28" ht="20.1" customHeight="1" spans="1:8">
      <c r="A28" s="57"/>
      <c r="B28" s="51"/>
      <c r="C28" s="51"/>
      <c r="D28" s="51"/>
      <c r="E28" s="53" t="s">
        <v>142</v>
      </c>
      <c r="F28" s="78"/>
      <c r="G28" s="78"/>
      <c r="H28" s="49" t="str">
        <f t="shared" si="1"/>
        <v/>
      </c>
    </row>
    <row r="29" ht="20.1" customHeight="1" spans="1:8">
      <c r="A29" s="57"/>
      <c r="B29" s="51"/>
      <c r="C29" s="51"/>
      <c r="D29" s="51"/>
      <c r="E29" s="54" t="s">
        <v>146</v>
      </c>
      <c r="F29" s="78"/>
      <c r="G29" s="78"/>
      <c r="H29" s="49" t="str">
        <f t="shared" si="1"/>
        <v/>
      </c>
    </row>
    <row r="30" ht="20.1" customHeight="1" spans="1:8">
      <c r="A30" s="57"/>
      <c r="B30" s="51"/>
      <c r="C30" s="51"/>
      <c r="D30" s="51"/>
      <c r="E30" s="55" t="s">
        <v>149</v>
      </c>
      <c r="F30" s="78"/>
      <c r="G30" s="78"/>
      <c r="H30" s="49" t="str">
        <f t="shared" si="1"/>
        <v/>
      </c>
    </row>
    <row r="31" ht="20.1" customHeight="1" spans="1:8">
      <c r="A31" s="57"/>
      <c r="B31" s="51"/>
      <c r="C31" s="51"/>
      <c r="D31" s="51"/>
      <c r="E31" s="56" t="s">
        <v>154</v>
      </c>
      <c r="F31" s="78"/>
      <c r="G31" s="78"/>
      <c r="H31" s="49" t="str">
        <f t="shared" si="1"/>
        <v/>
      </c>
    </row>
    <row r="32" ht="20.1" customHeight="1" spans="1:8">
      <c r="A32" s="57"/>
      <c r="B32" s="51"/>
      <c r="C32" s="51"/>
      <c r="D32" s="51"/>
      <c r="E32" s="56" t="s">
        <v>156</v>
      </c>
      <c r="F32" s="78"/>
      <c r="G32" s="78"/>
      <c r="H32" s="49" t="str">
        <f t="shared" si="1"/>
        <v/>
      </c>
    </row>
    <row r="33" ht="20.1" customHeight="1" spans="1:8">
      <c r="A33" s="57"/>
      <c r="B33" s="51"/>
      <c r="C33" s="51"/>
      <c r="D33" s="51"/>
      <c r="E33" s="57" t="s">
        <v>158</v>
      </c>
      <c r="F33" s="49">
        <f>SUM(F34:F43)</f>
        <v>0</v>
      </c>
      <c r="G33" s="49">
        <f>SUM(G34:G43)</f>
        <v>0</v>
      </c>
      <c r="H33" s="49" t="str">
        <f t="shared" si="1"/>
        <v/>
      </c>
    </row>
    <row r="34" ht="20.1" customHeight="1" spans="1:8">
      <c r="A34" s="57"/>
      <c r="B34" s="51"/>
      <c r="C34" s="51"/>
      <c r="D34" s="51"/>
      <c r="E34" s="55" t="s">
        <v>159</v>
      </c>
      <c r="F34" s="78"/>
      <c r="G34" s="78"/>
      <c r="H34" s="49" t="str">
        <f t="shared" si="1"/>
        <v/>
      </c>
    </row>
    <row r="35" ht="20.1" customHeight="1" spans="1:8">
      <c r="A35" s="57"/>
      <c r="B35" s="51"/>
      <c r="C35" s="51"/>
      <c r="D35" s="51"/>
      <c r="E35" s="55" t="s">
        <v>164</v>
      </c>
      <c r="F35" s="78"/>
      <c r="G35" s="78"/>
      <c r="H35" s="49" t="str">
        <f t="shared" si="1"/>
        <v/>
      </c>
    </row>
    <row r="36" ht="20.1" customHeight="1" spans="1:8">
      <c r="A36" s="57"/>
      <c r="B36" s="51"/>
      <c r="C36" s="51"/>
      <c r="D36" s="51"/>
      <c r="E36" s="55" t="s">
        <v>168</v>
      </c>
      <c r="F36" s="78"/>
      <c r="G36" s="78"/>
      <c r="H36" s="49" t="str">
        <f t="shared" si="1"/>
        <v/>
      </c>
    </row>
    <row r="37" s="64" customFormat="1" ht="20.1" customHeight="1" spans="1:8">
      <c r="A37" s="57"/>
      <c r="B37" s="51"/>
      <c r="C37" s="51"/>
      <c r="D37" s="51"/>
      <c r="E37" s="54" t="s">
        <v>173</v>
      </c>
      <c r="F37" s="78"/>
      <c r="G37" s="78"/>
      <c r="H37" s="49" t="str">
        <f t="shared" si="1"/>
        <v/>
      </c>
    </row>
    <row r="38" ht="20.1" customHeight="1" spans="1:8">
      <c r="A38" s="57"/>
      <c r="B38" s="51"/>
      <c r="C38" s="51"/>
      <c r="D38" s="51"/>
      <c r="E38" s="54" t="s">
        <v>182</v>
      </c>
      <c r="F38" s="78"/>
      <c r="G38" s="78"/>
      <c r="H38" s="49" t="str">
        <f t="shared" si="1"/>
        <v/>
      </c>
    </row>
    <row r="39" ht="20.1" customHeight="1" spans="1:8">
      <c r="A39" s="76"/>
      <c r="B39" s="51"/>
      <c r="C39" s="51"/>
      <c r="D39" s="51"/>
      <c r="E39" s="54" t="s">
        <v>189</v>
      </c>
      <c r="F39" s="78"/>
      <c r="G39" s="78"/>
      <c r="H39" s="49" t="str">
        <f t="shared" si="1"/>
        <v/>
      </c>
    </row>
    <row r="40" ht="20.1" customHeight="1" spans="1:8">
      <c r="A40" s="76"/>
      <c r="B40" s="51"/>
      <c r="C40" s="51"/>
      <c r="D40" s="51"/>
      <c r="E40" s="55" t="s">
        <v>198</v>
      </c>
      <c r="F40" s="78"/>
      <c r="G40" s="78"/>
      <c r="H40" s="49" t="str">
        <f t="shared" si="1"/>
        <v/>
      </c>
    </row>
    <row r="41" ht="20.1" customHeight="1" spans="1:8">
      <c r="A41" s="76"/>
      <c r="B41" s="51"/>
      <c r="C41" s="51"/>
      <c r="D41" s="51"/>
      <c r="E41" s="55" t="s">
        <v>200</v>
      </c>
      <c r="F41" s="78"/>
      <c r="G41" s="78"/>
      <c r="H41" s="49" t="str">
        <f t="shared" si="1"/>
        <v/>
      </c>
    </row>
    <row r="42" ht="20.1" customHeight="1" spans="1:8">
      <c r="A42" s="76"/>
      <c r="B42" s="78"/>
      <c r="C42" s="78"/>
      <c r="D42" s="78"/>
      <c r="E42" s="55" t="s">
        <v>202</v>
      </c>
      <c r="F42" s="78"/>
      <c r="G42" s="78"/>
      <c r="H42" s="49" t="str">
        <f t="shared" si="1"/>
        <v/>
      </c>
    </row>
    <row r="43" ht="20.1" customHeight="1" spans="1:8">
      <c r="A43" s="76"/>
      <c r="B43" s="78"/>
      <c r="C43" s="78"/>
      <c r="D43" s="78"/>
      <c r="E43" s="55" t="s">
        <v>203</v>
      </c>
      <c r="F43" s="78"/>
      <c r="G43" s="78"/>
      <c r="H43" s="49" t="str">
        <f t="shared" si="1"/>
        <v/>
      </c>
    </row>
    <row r="44" ht="20.1" customHeight="1" spans="1:8">
      <c r="A44" s="76"/>
      <c r="B44" s="78"/>
      <c r="C44" s="78"/>
      <c r="D44" s="78"/>
      <c r="E44" s="57" t="s">
        <v>49</v>
      </c>
      <c r="F44" s="49">
        <f>SUM(F45)</f>
        <v>2</v>
      </c>
      <c r="G44" s="49">
        <f>SUM(G45)</f>
        <v>0</v>
      </c>
      <c r="H44" s="49">
        <f t="shared" si="1"/>
        <v>0</v>
      </c>
    </row>
    <row r="45" ht="20.1" customHeight="1" spans="1:8">
      <c r="A45" s="76"/>
      <c r="B45" s="78"/>
      <c r="C45" s="78"/>
      <c r="D45" s="78"/>
      <c r="E45" s="54" t="s">
        <v>50</v>
      </c>
      <c r="F45" s="78">
        <v>2</v>
      </c>
      <c r="G45" s="78"/>
      <c r="H45" s="49">
        <f t="shared" si="1"/>
        <v>0</v>
      </c>
    </row>
    <row r="46" ht="20.1" customHeight="1" spans="1:8">
      <c r="A46" s="76"/>
      <c r="B46" s="78"/>
      <c r="C46" s="78"/>
      <c r="D46" s="78"/>
      <c r="E46" s="57" t="s">
        <v>51</v>
      </c>
      <c r="F46" s="49">
        <f>SUM(F47:F49)</f>
        <v>818</v>
      </c>
      <c r="G46" s="49">
        <f>SUM(G47:G49)</f>
        <v>497</v>
      </c>
      <c r="H46" s="49">
        <f t="shared" si="1"/>
        <v>60.8</v>
      </c>
    </row>
    <row r="47" ht="20.1" customHeight="1" spans="1:8">
      <c r="A47" s="59"/>
      <c r="B47" s="78"/>
      <c r="C47" s="78"/>
      <c r="D47" s="78"/>
      <c r="E47" s="54" t="s">
        <v>349</v>
      </c>
      <c r="F47" s="78"/>
      <c r="G47" s="78"/>
      <c r="H47" s="49" t="str">
        <f t="shared" si="1"/>
        <v/>
      </c>
    </row>
    <row r="48" ht="20.1" customHeight="1" spans="1:8">
      <c r="A48" s="59"/>
      <c r="B48" s="78"/>
      <c r="C48" s="78"/>
      <c r="D48" s="78"/>
      <c r="E48" s="54" t="s">
        <v>208</v>
      </c>
      <c r="F48" s="78"/>
      <c r="G48" s="78"/>
      <c r="H48" s="49" t="str">
        <f t="shared" si="1"/>
        <v/>
      </c>
    </row>
    <row r="49" ht="20.1" customHeight="1" spans="1:8">
      <c r="A49" s="59"/>
      <c r="B49" s="78"/>
      <c r="C49" s="78"/>
      <c r="D49" s="78"/>
      <c r="E49" s="55" t="s">
        <v>52</v>
      </c>
      <c r="F49" s="79">
        <v>818</v>
      </c>
      <c r="G49" s="78">
        <v>497</v>
      </c>
      <c r="H49" s="49">
        <f t="shared" si="1"/>
        <v>60.8</v>
      </c>
    </row>
    <row r="50" ht="20.1" customHeight="1" spans="1:8">
      <c r="A50" s="59"/>
      <c r="B50" s="78"/>
      <c r="C50" s="78"/>
      <c r="D50" s="78"/>
      <c r="E50" s="57" t="s">
        <v>53</v>
      </c>
      <c r="F50" s="78">
        <v>1099</v>
      </c>
      <c r="G50" s="78"/>
      <c r="H50" s="49">
        <f t="shared" si="1"/>
        <v>0</v>
      </c>
    </row>
    <row r="51" ht="20.1" customHeight="1" spans="1:8">
      <c r="A51" s="59"/>
      <c r="B51" s="78"/>
      <c r="C51" s="78"/>
      <c r="D51" s="78"/>
      <c r="E51" s="57" t="s">
        <v>54</v>
      </c>
      <c r="F51" s="78"/>
      <c r="G51" s="78"/>
      <c r="H51" s="49" t="str">
        <f t="shared" si="1"/>
        <v/>
      </c>
    </row>
    <row r="52" ht="20.1" customHeight="1" spans="1:8">
      <c r="A52" s="59"/>
      <c r="B52" s="78"/>
      <c r="C52" s="78"/>
      <c r="D52" s="78"/>
      <c r="E52" s="57"/>
      <c r="F52" s="57"/>
      <c r="G52" s="78"/>
      <c r="H52" s="80"/>
    </row>
    <row r="53" ht="20.1" customHeight="1" spans="1:8">
      <c r="A53" s="59"/>
      <c r="B53" s="78"/>
      <c r="C53" s="78"/>
      <c r="D53" s="78"/>
      <c r="E53" s="57"/>
      <c r="F53" s="54"/>
      <c r="G53" s="78"/>
      <c r="H53" s="80"/>
    </row>
    <row r="54" ht="20.1" customHeight="1" spans="1:8">
      <c r="A54" s="59"/>
      <c r="B54" s="78"/>
      <c r="C54" s="78"/>
      <c r="D54" s="78"/>
      <c r="E54" s="57"/>
      <c r="F54" s="78"/>
      <c r="G54" s="78"/>
      <c r="H54" s="80"/>
    </row>
    <row r="55" ht="20.1" customHeight="1" spans="1:8">
      <c r="A55" s="59"/>
      <c r="B55" s="78"/>
      <c r="C55" s="78"/>
      <c r="D55" s="78"/>
      <c r="E55" s="57"/>
      <c r="F55" s="78"/>
      <c r="G55" s="78"/>
      <c r="H55" s="80"/>
    </row>
    <row r="56" ht="20.1" customHeight="1" spans="1:8">
      <c r="A56" s="59"/>
      <c r="B56" s="78"/>
      <c r="C56" s="78"/>
      <c r="D56" s="78"/>
      <c r="E56" s="57"/>
      <c r="F56" s="78"/>
      <c r="G56" s="78"/>
      <c r="H56" s="80"/>
    </row>
    <row r="57" ht="20.1" customHeight="1" spans="1:8">
      <c r="A57" s="59"/>
      <c r="B57" s="78"/>
      <c r="C57" s="78"/>
      <c r="D57" s="78"/>
      <c r="E57" s="57"/>
      <c r="F57" s="78"/>
      <c r="G57" s="78"/>
      <c r="H57" s="78"/>
    </row>
    <row r="58" ht="20.1" customHeight="1" spans="1:8">
      <c r="A58" s="59"/>
      <c r="B58" s="78"/>
      <c r="C58" s="78"/>
      <c r="D58" s="78"/>
      <c r="E58" s="57"/>
      <c r="F58" s="78"/>
      <c r="G58" s="78"/>
      <c r="H58" s="78"/>
    </row>
    <row r="59" ht="20.1" customHeight="1" spans="1:8">
      <c r="A59" s="59"/>
      <c r="B59" s="78"/>
      <c r="C59" s="78"/>
      <c r="D59" s="78"/>
      <c r="E59" s="57"/>
      <c r="F59" s="78"/>
      <c r="G59" s="78"/>
      <c r="H59" s="78"/>
    </row>
    <row r="60" ht="20.1" customHeight="1" spans="1:8">
      <c r="A60" s="59"/>
      <c r="B60" s="78"/>
      <c r="C60" s="78"/>
      <c r="D60" s="78"/>
      <c r="E60" s="59"/>
      <c r="F60" s="78"/>
      <c r="G60" s="78"/>
      <c r="H60" s="78"/>
    </row>
    <row r="61" ht="20.1" customHeight="1" spans="1:8">
      <c r="A61" s="59" t="s">
        <v>29</v>
      </c>
      <c r="B61" s="49">
        <f>SUM(B6:B22)</f>
        <v>116910</v>
      </c>
      <c r="C61" s="49">
        <f>SUM(C6:C22)</f>
        <v>71360</v>
      </c>
      <c r="D61" s="49">
        <f t="shared" ref="D61:D74" si="2">IF(B61=0,"",ROUND(C61/B61*100,1))</f>
        <v>61</v>
      </c>
      <c r="E61" s="59" t="s">
        <v>55</v>
      </c>
      <c r="F61" s="49">
        <f>SUM(F6,F10,F14,F17,F27,F33,F44,F46,F50:F51)</f>
        <v>126621</v>
      </c>
      <c r="G61" s="49">
        <f>SUM(G6,G10,G14,G17,G27,G33,G44,G46,G50:G51)</f>
        <v>92534</v>
      </c>
      <c r="H61" s="49">
        <f t="shared" ref="H61:H71" si="3">IF(F61=0,"",ROUND(G61/F61*100,1))</f>
        <v>73.1</v>
      </c>
    </row>
    <row r="62" ht="20.1" customHeight="1" spans="1:8">
      <c r="A62" s="81" t="s">
        <v>261</v>
      </c>
      <c r="B62" s="49">
        <f>SUM(B63,B66:B67,B71:B72)</f>
        <v>39423</v>
      </c>
      <c r="C62" s="49">
        <f>SUM(C63,C66:C67,C71:C72)</f>
        <v>21174</v>
      </c>
      <c r="D62" s="49">
        <f t="shared" si="2"/>
        <v>53.7</v>
      </c>
      <c r="E62" s="81" t="s">
        <v>262</v>
      </c>
      <c r="F62" s="49">
        <f>SUM(F63,F66:F68,F71)</f>
        <v>29712</v>
      </c>
      <c r="G62" s="49">
        <f>SUM(G63,G66:G68,G71)</f>
        <v>0</v>
      </c>
      <c r="H62" s="49">
        <f t="shared" si="3"/>
        <v>0</v>
      </c>
    </row>
    <row r="63" ht="20.1" customHeight="1" spans="1:8">
      <c r="A63" s="51" t="s">
        <v>263</v>
      </c>
      <c r="B63" s="49">
        <f>SUM(B64:B65)</f>
        <v>2647</v>
      </c>
      <c r="C63" s="49">
        <f>SUM(C64:C65)</f>
        <v>574</v>
      </c>
      <c r="D63" s="49">
        <f t="shared" si="2"/>
        <v>21.7</v>
      </c>
      <c r="E63" s="51" t="s">
        <v>264</v>
      </c>
      <c r="F63" s="49">
        <f>SUM(F64:F65)</f>
        <v>40</v>
      </c>
      <c r="G63" s="49">
        <f>SUM(G64:G65)</f>
        <v>0</v>
      </c>
      <c r="H63" s="49">
        <f t="shared" si="3"/>
        <v>0</v>
      </c>
    </row>
    <row r="64" ht="20.1" customHeight="1" spans="1:8">
      <c r="A64" s="51" t="s">
        <v>265</v>
      </c>
      <c r="B64" s="78">
        <v>2647</v>
      </c>
      <c r="C64" s="78">
        <v>574</v>
      </c>
      <c r="D64" s="49">
        <f t="shared" si="2"/>
        <v>21.7</v>
      </c>
      <c r="E64" s="51" t="s">
        <v>266</v>
      </c>
      <c r="F64" s="78"/>
      <c r="G64" s="78"/>
      <c r="H64" s="49" t="str">
        <f t="shared" si="3"/>
        <v/>
      </c>
    </row>
    <row r="65" ht="20.1" customHeight="1" spans="1:8">
      <c r="A65" s="51" t="s">
        <v>267</v>
      </c>
      <c r="B65" s="78"/>
      <c r="C65" s="78"/>
      <c r="D65" s="49" t="str">
        <f t="shared" si="2"/>
        <v/>
      </c>
      <c r="E65" s="51" t="s">
        <v>268</v>
      </c>
      <c r="F65" s="78">
        <v>40</v>
      </c>
      <c r="G65" s="78"/>
      <c r="H65" s="49">
        <f t="shared" si="3"/>
        <v>0</v>
      </c>
    </row>
    <row r="66" ht="20.1" customHeight="1" spans="1:8">
      <c r="A66" s="51" t="s">
        <v>269</v>
      </c>
      <c r="B66" s="78"/>
      <c r="C66" s="78"/>
      <c r="D66" s="49" t="str">
        <f t="shared" si="2"/>
        <v/>
      </c>
      <c r="E66" s="51" t="s">
        <v>270</v>
      </c>
      <c r="F66" s="78">
        <v>29672</v>
      </c>
      <c r="G66" s="78"/>
      <c r="H66" s="49">
        <f t="shared" si="3"/>
        <v>0</v>
      </c>
    </row>
    <row r="67" ht="20.1" customHeight="1" spans="1:8">
      <c r="A67" s="51" t="s">
        <v>271</v>
      </c>
      <c r="B67" s="78">
        <v>2</v>
      </c>
      <c r="C67" s="78"/>
      <c r="D67" s="49">
        <f t="shared" si="2"/>
        <v>0</v>
      </c>
      <c r="E67" s="51" t="s">
        <v>272</v>
      </c>
      <c r="F67" s="78"/>
      <c r="G67" s="78"/>
      <c r="H67" s="49" t="str">
        <f t="shared" si="3"/>
        <v/>
      </c>
    </row>
    <row r="68" ht="20.1" customHeight="1" spans="1:8">
      <c r="A68" s="51" t="s">
        <v>273</v>
      </c>
      <c r="B68" s="78"/>
      <c r="C68" s="78"/>
      <c r="D68" s="49" t="str">
        <f t="shared" si="2"/>
        <v/>
      </c>
      <c r="E68" s="82" t="s">
        <v>274</v>
      </c>
      <c r="F68" s="49">
        <f>SUM(F69:F70)</f>
        <v>0</v>
      </c>
      <c r="G68" s="49">
        <f>SUM(G69:G70)</f>
        <v>0</v>
      </c>
      <c r="H68" s="49" t="str">
        <f t="shared" si="3"/>
        <v/>
      </c>
    </row>
    <row r="69" ht="20.1" customHeight="1" spans="1:8">
      <c r="A69" s="51"/>
      <c r="B69" s="78"/>
      <c r="C69" s="78"/>
      <c r="D69" s="49"/>
      <c r="E69" s="83" t="s">
        <v>275</v>
      </c>
      <c r="F69" s="78"/>
      <c r="G69" s="78"/>
      <c r="H69" s="49" t="str">
        <f t="shared" si="3"/>
        <v/>
      </c>
    </row>
    <row r="70" ht="20.1" customHeight="1" spans="1:8">
      <c r="A70" s="51"/>
      <c r="B70" s="78"/>
      <c r="C70" s="78"/>
      <c r="D70" s="49"/>
      <c r="E70" s="83" t="s">
        <v>276</v>
      </c>
      <c r="F70" s="78"/>
      <c r="G70" s="78"/>
      <c r="H70" s="49" t="str">
        <f t="shared" si="3"/>
        <v/>
      </c>
    </row>
    <row r="71" ht="20.1" customHeight="1" spans="1:8">
      <c r="A71" s="82" t="s">
        <v>277</v>
      </c>
      <c r="B71" s="78"/>
      <c r="C71" s="78"/>
      <c r="D71" s="49" t="str">
        <f t="shared" si="2"/>
        <v/>
      </c>
      <c r="E71" s="82" t="s">
        <v>278</v>
      </c>
      <c r="F71" s="78"/>
      <c r="G71" s="78"/>
      <c r="H71" s="49" t="str">
        <f t="shared" si="3"/>
        <v/>
      </c>
    </row>
    <row r="72" ht="20.1" customHeight="1" spans="1:8">
      <c r="A72" s="82" t="s">
        <v>279</v>
      </c>
      <c r="B72" s="78">
        <v>36774</v>
      </c>
      <c r="C72" s="78">
        <v>20600</v>
      </c>
      <c r="D72" s="49">
        <f t="shared" si="2"/>
        <v>56</v>
      </c>
      <c r="E72" s="82"/>
      <c r="F72" s="78"/>
      <c r="G72" s="78"/>
      <c r="H72" s="78"/>
    </row>
    <row r="73" ht="20.1" customHeight="1" spans="1:8">
      <c r="A73" s="82"/>
      <c r="B73" s="78"/>
      <c r="C73" s="78"/>
      <c r="D73" s="78"/>
      <c r="E73" s="82"/>
      <c r="F73" s="78"/>
      <c r="G73" s="78"/>
      <c r="H73" s="78"/>
    </row>
    <row r="74" ht="20.1" customHeight="1" spans="1:8">
      <c r="A74" s="59" t="s">
        <v>280</v>
      </c>
      <c r="B74" s="49">
        <f>SUM(B61:B62)</f>
        <v>156333</v>
      </c>
      <c r="C74" s="49">
        <f>SUM(C61:C62)</f>
        <v>92534</v>
      </c>
      <c r="D74" s="49">
        <f t="shared" si="2"/>
        <v>59.2</v>
      </c>
      <c r="E74" s="59" t="s">
        <v>281</v>
      </c>
      <c r="F74" s="49">
        <f>SUM(F61:F62)</f>
        <v>156333</v>
      </c>
      <c r="G74" s="49">
        <f>SUM(G61:G62)</f>
        <v>92534</v>
      </c>
      <c r="H74" s="49">
        <f>IF(F74=0,"",ROUND(G74/F74*100,1))</f>
        <v>59.2</v>
      </c>
    </row>
    <row r="75" ht="20.1" customHeight="1"/>
    <row r="76" spans="6:7">
      <c r="F76" s="84" t="str">
        <f>IF(F67=C66,"","上年执行数年终结余和预算数上年结余不等")</f>
        <v/>
      </c>
      <c r="G76" s="85"/>
    </row>
    <row r="77" spans="6:7">
      <c r="F77" s="84" t="str">
        <f>IF(B74=F74,"","上年执行数收支不等")</f>
        <v/>
      </c>
      <c r="G77" s="84" t="str">
        <f>IF(C74=G74,"","预算数收支不等")</f>
        <v/>
      </c>
    </row>
  </sheetData>
  <mergeCells count="3">
    <mergeCell ref="A2:H2"/>
    <mergeCell ref="A4:D4"/>
    <mergeCell ref="E4:H4"/>
  </mergeCells>
  <printOptions horizontalCentered="1"/>
  <pageMargins left="0.47244094488189" right="0.47244094488189" top="0.393700787401575" bottom="0.275590551181102" header="0.118110236220472" footer="0.118110236220472"/>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showGridLines="0" showZeros="0" workbookViewId="0">
      <pane xSplit="1" ySplit="5" topLeftCell="B6" activePane="bottomRight" state="frozen"/>
      <selection/>
      <selection pane="topRight"/>
      <selection pane="bottomLeft"/>
      <selection pane="bottomRight" activeCell="E23" sqref="E23"/>
    </sheetView>
  </sheetViews>
  <sheetFormatPr defaultColWidth="9" defaultRowHeight="14.25"/>
  <cols>
    <col min="1" max="1" width="54.25" style="36" customWidth="1"/>
    <col min="2" max="2" width="12.875" style="36" customWidth="1"/>
    <col min="3" max="4" width="11.25" style="36" customWidth="1"/>
    <col min="5" max="8" width="12" style="36" customWidth="1"/>
    <col min="9" max="9" width="9" style="37"/>
    <col min="10" max="16384" width="9" style="36"/>
  </cols>
  <sheetData>
    <row r="1" spans="1:1">
      <c r="A1" s="38" t="s">
        <v>350</v>
      </c>
    </row>
    <row r="2" ht="20.25" spans="1:8">
      <c r="A2" s="39" t="s">
        <v>351</v>
      </c>
      <c r="B2" s="39"/>
      <c r="C2" s="39"/>
      <c r="D2" s="39"/>
      <c r="E2" s="39"/>
      <c r="F2" s="39"/>
      <c r="G2" s="39"/>
      <c r="H2" s="39"/>
    </row>
    <row r="3" ht="18" customHeight="1" spans="1:8">
      <c r="A3" s="38"/>
      <c r="H3" s="40" t="s">
        <v>3</v>
      </c>
    </row>
    <row r="4" s="35" customFormat="1" ht="31.5" customHeight="1" spans="1:9">
      <c r="A4" s="41" t="s">
        <v>33</v>
      </c>
      <c r="B4" s="41" t="s">
        <v>352</v>
      </c>
      <c r="C4" s="42" t="s">
        <v>353</v>
      </c>
      <c r="D4" s="42" t="s">
        <v>354</v>
      </c>
      <c r="E4" s="42" t="s">
        <v>355</v>
      </c>
      <c r="F4" s="43" t="s">
        <v>356</v>
      </c>
      <c r="G4" s="42" t="s">
        <v>357</v>
      </c>
      <c r="H4" s="41" t="s">
        <v>358</v>
      </c>
      <c r="I4" s="60"/>
    </row>
    <row r="5" s="35" customFormat="1" ht="27.75" customHeight="1" spans="1:9">
      <c r="A5" s="44"/>
      <c r="B5" s="44"/>
      <c r="C5" s="45"/>
      <c r="D5" s="45"/>
      <c r="E5" s="46"/>
      <c r="F5" s="47"/>
      <c r="G5" s="45"/>
      <c r="H5" s="44"/>
      <c r="I5" s="60"/>
    </row>
    <row r="6" ht="18.4" customHeight="1" spans="1:9">
      <c r="A6" s="48" t="s">
        <v>64</v>
      </c>
      <c r="B6" s="49">
        <f>SUM([6]表八!G6)</f>
        <v>8</v>
      </c>
      <c r="C6" s="49">
        <f t="shared" ref="C6:H6" si="0">SUM(C7:C9)</f>
        <v>0</v>
      </c>
      <c r="D6" s="49">
        <f t="shared" si="0"/>
        <v>8</v>
      </c>
      <c r="E6" s="49">
        <f t="shared" si="0"/>
        <v>0</v>
      </c>
      <c r="F6" s="49">
        <f t="shared" si="0"/>
        <v>0</v>
      </c>
      <c r="G6" s="49">
        <f t="shared" si="0"/>
        <v>0</v>
      </c>
      <c r="H6" s="49">
        <f t="shared" si="0"/>
        <v>0</v>
      </c>
      <c r="I6" s="61" t="str">
        <f>IF(B6=C6+D6+E6+F6+G6+H6,"","分项不等于合计数")</f>
        <v/>
      </c>
    </row>
    <row r="7" ht="18.4" customHeight="1" spans="1:9">
      <c r="A7" s="50" t="s">
        <v>359</v>
      </c>
      <c r="B7" s="49">
        <f>SUM([6]表八!G7)</f>
        <v>0</v>
      </c>
      <c r="C7" s="51"/>
      <c r="D7" s="51"/>
      <c r="E7" s="51"/>
      <c r="F7" s="51"/>
      <c r="G7" s="51"/>
      <c r="H7" s="51"/>
      <c r="I7" s="61" t="str">
        <f t="shared" ref="I7:I51" si="1">IF(B7=C7+D7+E7+F7+G7+H7,"","分项不等于合计数")</f>
        <v/>
      </c>
    </row>
    <row r="8" ht="18.4" customHeight="1" spans="1:9">
      <c r="A8" s="50" t="s">
        <v>360</v>
      </c>
      <c r="B8" s="49">
        <f>SUM([6]表八!G8)</f>
        <v>8</v>
      </c>
      <c r="C8" s="51"/>
      <c r="D8" s="51">
        <v>8</v>
      </c>
      <c r="E8" s="51"/>
      <c r="F8" s="51"/>
      <c r="G8" s="51"/>
      <c r="H8" s="51"/>
      <c r="I8" s="61" t="str">
        <f t="shared" si="1"/>
        <v/>
      </c>
    </row>
    <row r="9" ht="18.4" customHeight="1" spans="1:9">
      <c r="A9" s="52" t="s">
        <v>361</v>
      </c>
      <c r="B9" s="49">
        <f>SUM([6]表八!G9)</f>
        <v>0</v>
      </c>
      <c r="C9" s="51"/>
      <c r="D9" s="51"/>
      <c r="E9" s="51"/>
      <c r="F9" s="51"/>
      <c r="G9" s="51"/>
      <c r="H9" s="51"/>
      <c r="I9" s="61" t="str">
        <f t="shared" si="1"/>
        <v/>
      </c>
    </row>
    <row r="10" ht="18.4" customHeight="1" spans="1:9">
      <c r="A10" s="48" t="s">
        <v>39</v>
      </c>
      <c r="B10" s="49">
        <f>SUM([6]表八!G10)</f>
        <v>69</v>
      </c>
      <c r="C10" s="49">
        <f t="shared" ref="C10:H10" si="2">SUM(C11:C13)</f>
        <v>0</v>
      </c>
      <c r="D10" s="49">
        <f t="shared" si="2"/>
        <v>69</v>
      </c>
      <c r="E10" s="49">
        <f t="shared" si="2"/>
        <v>0</v>
      </c>
      <c r="F10" s="49">
        <f t="shared" si="2"/>
        <v>0</v>
      </c>
      <c r="G10" s="49">
        <f t="shared" si="2"/>
        <v>0</v>
      </c>
      <c r="H10" s="49">
        <f t="shared" si="2"/>
        <v>0</v>
      </c>
      <c r="I10" s="61" t="str">
        <f t="shared" si="1"/>
        <v/>
      </c>
    </row>
    <row r="11" ht="18.4" customHeight="1" spans="1:9">
      <c r="A11" s="50" t="s">
        <v>40</v>
      </c>
      <c r="B11" s="49">
        <f>SUM([6]表八!G11)</f>
        <v>69</v>
      </c>
      <c r="C11" s="51"/>
      <c r="D11" s="51">
        <v>69</v>
      </c>
      <c r="E11" s="51"/>
      <c r="F11" s="51"/>
      <c r="G11" s="51"/>
      <c r="H11" s="51"/>
      <c r="I11" s="61" t="str">
        <f t="shared" si="1"/>
        <v/>
      </c>
    </row>
    <row r="12" ht="18.4" customHeight="1" spans="1:9">
      <c r="A12" s="52" t="s">
        <v>95</v>
      </c>
      <c r="B12" s="49">
        <f>SUM([6]表八!G12)</f>
        <v>0</v>
      </c>
      <c r="C12" s="51"/>
      <c r="D12" s="51"/>
      <c r="E12" s="51"/>
      <c r="F12" s="51"/>
      <c r="G12" s="51"/>
      <c r="H12" s="51"/>
      <c r="I12" s="61" t="str">
        <f t="shared" si="1"/>
        <v/>
      </c>
    </row>
    <row r="13" ht="18.4" customHeight="1" spans="1:9">
      <c r="A13" s="52" t="s">
        <v>41</v>
      </c>
      <c r="B13" s="49">
        <f>SUM([6]表八!G13)</f>
        <v>0</v>
      </c>
      <c r="C13" s="51"/>
      <c r="D13" s="51"/>
      <c r="E13" s="51"/>
      <c r="F13" s="51"/>
      <c r="G13" s="51"/>
      <c r="H13" s="51"/>
      <c r="I13" s="61" t="str">
        <f t="shared" si="1"/>
        <v/>
      </c>
    </row>
    <row r="14" ht="18.4" customHeight="1" spans="1:9">
      <c r="A14" s="48" t="s">
        <v>105</v>
      </c>
      <c r="B14" s="49">
        <f>SUM([6]表八!G14)</f>
        <v>0</v>
      </c>
      <c r="C14" s="49">
        <f t="shared" ref="C14:H14" si="3">SUM(C15:C16)</f>
        <v>0</v>
      </c>
      <c r="D14" s="49">
        <f t="shared" si="3"/>
        <v>0</v>
      </c>
      <c r="E14" s="49">
        <f t="shared" si="3"/>
        <v>0</v>
      </c>
      <c r="F14" s="49">
        <f t="shared" si="3"/>
        <v>0</v>
      </c>
      <c r="G14" s="49">
        <f t="shared" si="3"/>
        <v>0</v>
      </c>
      <c r="H14" s="49">
        <f t="shared" si="3"/>
        <v>0</v>
      </c>
      <c r="I14" s="61" t="str">
        <f t="shared" si="1"/>
        <v/>
      </c>
    </row>
    <row r="15" ht="18.4" customHeight="1" spans="1:9">
      <c r="A15" s="48" t="s">
        <v>107</v>
      </c>
      <c r="B15" s="49">
        <f>SUM([6]表八!G15)</f>
        <v>0</v>
      </c>
      <c r="C15" s="51"/>
      <c r="D15" s="51"/>
      <c r="E15" s="51"/>
      <c r="F15" s="51"/>
      <c r="G15" s="51"/>
      <c r="H15" s="51"/>
      <c r="I15" s="61" t="str">
        <f t="shared" si="1"/>
        <v/>
      </c>
    </row>
    <row r="16" ht="18.4" customHeight="1" spans="1:9">
      <c r="A16" s="48" t="s">
        <v>108</v>
      </c>
      <c r="B16" s="49">
        <f>SUM([6]表八!G16)</f>
        <v>0</v>
      </c>
      <c r="C16" s="51"/>
      <c r="D16" s="51"/>
      <c r="E16" s="51"/>
      <c r="F16" s="51"/>
      <c r="G16" s="51"/>
      <c r="H16" s="51"/>
      <c r="I16" s="61" t="str">
        <f t="shared" si="1"/>
        <v/>
      </c>
    </row>
    <row r="17" ht="18.4" customHeight="1" spans="1:9">
      <c r="A17" s="48" t="s">
        <v>42</v>
      </c>
      <c r="B17" s="49">
        <f>SUM([6]表八!G17)</f>
        <v>91960</v>
      </c>
      <c r="C17" s="49">
        <f t="shared" ref="C17:H17" si="4">SUM(C18:C26)</f>
        <v>71360</v>
      </c>
      <c r="D17" s="49">
        <f t="shared" si="4"/>
        <v>0</v>
      </c>
      <c r="E17" s="49">
        <f t="shared" si="4"/>
        <v>0</v>
      </c>
      <c r="F17" s="49">
        <f t="shared" si="4"/>
        <v>0</v>
      </c>
      <c r="G17" s="49">
        <f t="shared" si="4"/>
        <v>20600</v>
      </c>
      <c r="H17" s="49">
        <f t="shared" si="4"/>
        <v>0</v>
      </c>
      <c r="I17" s="61" t="str">
        <f t="shared" si="1"/>
        <v/>
      </c>
    </row>
    <row r="18" ht="18.4" customHeight="1" spans="1:9">
      <c r="A18" s="48" t="s">
        <v>43</v>
      </c>
      <c r="B18" s="49">
        <f>SUM([6]表八!G18)</f>
        <v>68573</v>
      </c>
      <c r="C18" s="51">
        <v>68573</v>
      </c>
      <c r="D18" s="51"/>
      <c r="E18" s="51"/>
      <c r="F18" s="51"/>
      <c r="G18" s="51"/>
      <c r="H18" s="51"/>
      <c r="I18" s="61" t="str">
        <f t="shared" si="1"/>
        <v/>
      </c>
    </row>
    <row r="19" ht="18.4" customHeight="1" spans="1:9">
      <c r="A19" s="48" t="s">
        <v>44</v>
      </c>
      <c r="B19" s="49">
        <f>SUM([6]表八!G19)</f>
        <v>1387</v>
      </c>
      <c r="C19" s="51">
        <v>1387</v>
      </c>
      <c r="D19" s="51"/>
      <c r="E19" s="51"/>
      <c r="F19" s="51"/>
      <c r="G19" s="51"/>
      <c r="H19" s="51"/>
      <c r="I19" s="61" t="str">
        <f t="shared" si="1"/>
        <v/>
      </c>
    </row>
    <row r="20" ht="18.4" customHeight="1" spans="1:9">
      <c r="A20" s="48" t="s">
        <v>347</v>
      </c>
      <c r="B20" s="49">
        <f>SUM([6]表八!G20)</f>
        <v>600</v>
      </c>
      <c r="C20" s="51">
        <v>600</v>
      </c>
      <c r="D20" s="51"/>
      <c r="E20" s="51"/>
      <c r="F20" s="51"/>
      <c r="G20" s="51"/>
      <c r="H20" s="51"/>
      <c r="I20" s="61" t="str">
        <f t="shared" si="1"/>
        <v/>
      </c>
    </row>
    <row r="21" ht="18.4" customHeight="1" spans="1:9">
      <c r="A21" s="53" t="s">
        <v>46</v>
      </c>
      <c r="B21" s="49">
        <f>SUM([6]表八!G21)</f>
        <v>500</v>
      </c>
      <c r="C21" s="51">
        <v>500</v>
      </c>
      <c r="D21" s="51"/>
      <c r="E21" s="51"/>
      <c r="F21" s="51"/>
      <c r="G21" s="51"/>
      <c r="H21" s="51"/>
      <c r="I21" s="61" t="str">
        <f t="shared" si="1"/>
        <v/>
      </c>
    </row>
    <row r="22" ht="18.4" customHeight="1" spans="1:9">
      <c r="A22" s="48" t="s">
        <v>348</v>
      </c>
      <c r="B22" s="49">
        <f>SUM([6]表八!G22)</f>
        <v>300</v>
      </c>
      <c r="C22" s="51">
        <v>300</v>
      </c>
      <c r="D22" s="51"/>
      <c r="E22" s="51"/>
      <c r="F22" s="51"/>
      <c r="G22" s="51"/>
      <c r="H22" s="51"/>
      <c r="I22" s="61" t="str">
        <f t="shared" si="1"/>
        <v/>
      </c>
    </row>
    <row r="23" ht="18.4" customHeight="1" spans="1:9">
      <c r="A23" s="53" t="s">
        <v>134</v>
      </c>
      <c r="B23" s="49">
        <f>SUM([6]表八!G23)</f>
        <v>0</v>
      </c>
      <c r="C23" s="51"/>
      <c r="D23" s="51"/>
      <c r="E23" s="51"/>
      <c r="F23" s="51"/>
      <c r="G23" s="51"/>
      <c r="H23" s="51"/>
      <c r="I23" s="61" t="str">
        <f t="shared" si="1"/>
        <v/>
      </c>
    </row>
    <row r="24" ht="18.4" customHeight="1" spans="1:9">
      <c r="A24" s="53" t="s">
        <v>48</v>
      </c>
      <c r="B24" s="49">
        <f>SUM([6]表八!G24)</f>
        <v>20600</v>
      </c>
      <c r="C24" s="51"/>
      <c r="D24" s="51"/>
      <c r="E24" s="51"/>
      <c r="F24" s="51"/>
      <c r="G24" s="51">
        <v>20600</v>
      </c>
      <c r="H24" s="51"/>
      <c r="I24" s="61" t="str">
        <f t="shared" si="1"/>
        <v/>
      </c>
    </row>
    <row r="25" ht="18.4" customHeight="1" spans="1:9">
      <c r="A25" s="53" t="s">
        <v>137</v>
      </c>
      <c r="B25" s="49">
        <f>SUM([6]表八!G25)</f>
        <v>0</v>
      </c>
      <c r="C25" s="51"/>
      <c r="D25" s="51"/>
      <c r="E25" s="51"/>
      <c r="F25" s="51"/>
      <c r="G25" s="51"/>
      <c r="H25" s="51"/>
      <c r="I25" s="61" t="str">
        <f t="shared" si="1"/>
        <v/>
      </c>
    </row>
    <row r="26" ht="18.4" customHeight="1" spans="1:9">
      <c r="A26" s="53" t="s">
        <v>139</v>
      </c>
      <c r="B26" s="49">
        <f>SUM([6]表八!G26)</f>
        <v>0</v>
      </c>
      <c r="C26" s="51"/>
      <c r="D26" s="51"/>
      <c r="E26" s="51"/>
      <c r="F26" s="51"/>
      <c r="G26" s="51"/>
      <c r="H26" s="51"/>
      <c r="I26" s="61" t="str">
        <f t="shared" si="1"/>
        <v/>
      </c>
    </row>
    <row r="27" ht="18.4" customHeight="1" spans="1:9">
      <c r="A27" s="48" t="s">
        <v>141</v>
      </c>
      <c r="B27" s="49">
        <f>SUM([6]表八!G27)</f>
        <v>0</v>
      </c>
      <c r="C27" s="49">
        <f t="shared" ref="C27:H27" si="5">SUM(C28:C32)</f>
        <v>0</v>
      </c>
      <c r="D27" s="49">
        <f t="shared" si="5"/>
        <v>0</v>
      </c>
      <c r="E27" s="49">
        <f t="shared" si="5"/>
        <v>0</v>
      </c>
      <c r="F27" s="49">
        <f t="shared" si="5"/>
        <v>0</v>
      </c>
      <c r="G27" s="49">
        <f t="shared" si="5"/>
        <v>0</v>
      </c>
      <c r="H27" s="49">
        <f t="shared" si="5"/>
        <v>0</v>
      </c>
      <c r="I27" s="61" t="str">
        <f t="shared" si="1"/>
        <v/>
      </c>
    </row>
    <row r="28" ht="18.4" customHeight="1" spans="1:9">
      <c r="A28" s="53" t="s">
        <v>142</v>
      </c>
      <c r="B28" s="49">
        <f>SUM([6]表八!G28)</f>
        <v>0</v>
      </c>
      <c r="C28" s="51"/>
      <c r="D28" s="51"/>
      <c r="E28" s="51"/>
      <c r="F28" s="51"/>
      <c r="G28" s="51"/>
      <c r="H28" s="51"/>
      <c r="I28" s="61" t="str">
        <f t="shared" si="1"/>
        <v/>
      </c>
    </row>
    <row r="29" ht="18.4" customHeight="1" spans="1:9">
      <c r="A29" s="54" t="s">
        <v>146</v>
      </c>
      <c r="B29" s="49">
        <f>SUM([6]表八!G29)</f>
        <v>0</v>
      </c>
      <c r="C29" s="51"/>
      <c r="D29" s="51"/>
      <c r="E29" s="51"/>
      <c r="F29" s="51"/>
      <c r="G29" s="51"/>
      <c r="H29" s="51"/>
      <c r="I29" s="61" t="str">
        <f t="shared" si="1"/>
        <v/>
      </c>
    </row>
    <row r="30" ht="18.4" customHeight="1" spans="1:9">
      <c r="A30" s="55" t="s">
        <v>149</v>
      </c>
      <c r="B30" s="49">
        <f>SUM([6]表八!G30)</f>
        <v>0</v>
      </c>
      <c r="C30" s="51"/>
      <c r="D30" s="51"/>
      <c r="E30" s="51"/>
      <c r="F30" s="51"/>
      <c r="G30" s="51"/>
      <c r="H30" s="51"/>
      <c r="I30" s="61" t="str">
        <f t="shared" si="1"/>
        <v/>
      </c>
    </row>
    <row r="31" ht="18.4" customHeight="1" spans="1:9">
      <c r="A31" s="56" t="s">
        <v>154</v>
      </c>
      <c r="B31" s="49">
        <f>SUM([6]表八!G31)</f>
        <v>0</v>
      </c>
      <c r="C31" s="51"/>
      <c r="D31" s="51"/>
      <c r="E31" s="51"/>
      <c r="F31" s="51"/>
      <c r="G31" s="51"/>
      <c r="H31" s="51"/>
      <c r="I31" s="61" t="str">
        <f t="shared" si="1"/>
        <v/>
      </c>
    </row>
    <row r="32" ht="18.4" customHeight="1" spans="1:9">
      <c r="A32" s="56" t="s">
        <v>156</v>
      </c>
      <c r="B32" s="49">
        <f>SUM([6]表八!G32)</f>
        <v>0</v>
      </c>
      <c r="C32" s="51"/>
      <c r="D32" s="51"/>
      <c r="E32" s="51"/>
      <c r="F32" s="51"/>
      <c r="G32" s="51"/>
      <c r="H32" s="51"/>
      <c r="I32" s="61" t="str">
        <f t="shared" si="1"/>
        <v/>
      </c>
    </row>
    <row r="33" ht="18.4" customHeight="1" spans="1:9">
      <c r="A33" s="57" t="s">
        <v>158</v>
      </c>
      <c r="B33" s="49">
        <f>SUM([6]表八!G33)</f>
        <v>0</v>
      </c>
      <c r="C33" s="49">
        <f t="shared" ref="C33:H33" si="6">SUM(C34:C43)</f>
        <v>0</v>
      </c>
      <c r="D33" s="49">
        <f t="shared" si="6"/>
        <v>0</v>
      </c>
      <c r="E33" s="49">
        <f t="shared" si="6"/>
        <v>0</v>
      </c>
      <c r="F33" s="49">
        <f t="shared" si="6"/>
        <v>0</v>
      </c>
      <c r="G33" s="49">
        <f t="shared" si="6"/>
        <v>0</v>
      </c>
      <c r="H33" s="49">
        <f t="shared" si="6"/>
        <v>0</v>
      </c>
      <c r="I33" s="61" t="str">
        <f t="shared" si="1"/>
        <v/>
      </c>
    </row>
    <row r="34" ht="18.4" customHeight="1" spans="1:9">
      <c r="A34" s="55" t="s">
        <v>159</v>
      </c>
      <c r="B34" s="49">
        <f>SUM([6]表八!G34)</f>
        <v>0</v>
      </c>
      <c r="C34" s="51"/>
      <c r="D34" s="51"/>
      <c r="E34" s="51"/>
      <c r="F34" s="51"/>
      <c r="G34" s="51"/>
      <c r="H34" s="51"/>
      <c r="I34" s="61" t="str">
        <f t="shared" si="1"/>
        <v/>
      </c>
    </row>
    <row r="35" ht="18.4" customHeight="1" spans="1:9">
      <c r="A35" s="55" t="s">
        <v>164</v>
      </c>
      <c r="B35" s="49">
        <f>SUM([6]表八!G35)</f>
        <v>0</v>
      </c>
      <c r="C35" s="51"/>
      <c r="D35" s="51"/>
      <c r="E35" s="51"/>
      <c r="F35" s="51"/>
      <c r="G35" s="51"/>
      <c r="H35" s="51"/>
      <c r="I35" s="61" t="str">
        <f t="shared" si="1"/>
        <v/>
      </c>
    </row>
    <row r="36" ht="18.4" customHeight="1" spans="1:9">
      <c r="A36" s="55" t="s">
        <v>168</v>
      </c>
      <c r="B36" s="49">
        <f>SUM([6]表八!G36)</f>
        <v>0</v>
      </c>
      <c r="C36" s="51"/>
      <c r="D36" s="51"/>
      <c r="E36" s="51"/>
      <c r="F36" s="51"/>
      <c r="G36" s="51"/>
      <c r="H36" s="51"/>
      <c r="I36" s="61" t="str">
        <f t="shared" si="1"/>
        <v/>
      </c>
    </row>
    <row r="37" ht="18.4" customHeight="1" spans="1:9">
      <c r="A37" s="54" t="s">
        <v>173</v>
      </c>
      <c r="B37" s="49">
        <f>SUM([6]表八!G37)</f>
        <v>0</v>
      </c>
      <c r="C37" s="51"/>
      <c r="D37" s="51"/>
      <c r="E37" s="51"/>
      <c r="F37" s="51"/>
      <c r="G37" s="51"/>
      <c r="H37" s="51"/>
      <c r="I37" s="61" t="str">
        <f t="shared" si="1"/>
        <v/>
      </c>
    </row>
    <row r="38" ht="18.4" customHeight="1" spans="1:9">
      <c r="A38" s="54" t="s">
        <v>182</v>
      </c>
      <c r="B38" s="49">
        <f>SUM([6]表八!G38)</f>
        <v>0</v>
      </c>
      <c r="C38" s="51"/>
      <c r="D38" s="51"/>
      <c r="E38" s="51"/>
      <c r="F38" s="51"/>
      <c r="G38" s="51"/>
      <c r="H38" s="51"/>
      <c r="I38" s="61" t="str">
        <f t="shared" si="1"/>
        <v/>
      </c>
    </row>
    <row r="39" ht="18.4" customHeight="1" spans="1:9">
      <c r="A39" s="54" t="s">
        <v>189</v>
      </c>
      <c r="B39" s="49">
        <f>SUM([6]表八!G39)</f>
        <v>0</v>
      </c>
      <c r="C39" s="51"/>
      <c r="D39" s="51"/>
      <c r="E39" s="51"/>
      <c r="F39" s="51"/>
      <c r="G39" s="51"/>
      <c r="H39" s="51"/>
      <c r="I39" s="61" t="str">
        <f t="shared" si="1"/>
        <v/>
      </c>
    </row>
    <row r="40" ht="18.4" customHeight="1" spans="1:9">
      <c r="A40" s="55" t="s">
        <v>198</v>
      </c>
      <c r="B40" s="49">
        <f>SUM([6]表八!G40)</f>
        <v>0</v>
      </c>
      <c r="C40" s="51"/>
      <c r="D40" s="51"/>
      <c r="E40" s="51"/>
      <c r="F40" s="51"/>
      <c r="G40" s="51"/>
      <c r="H40" s="51"/>
      <c r="I40" s="61" t="str">
        <f t="shared" si="1"/>
        <v/>
      </c>
    </row>
    <row r="41" ht="18.4" customHeight="1" spans="1:9">
      <c r="A41" s="55" t="s">
        <v>200</v>
      </c>
      <c r="B41" s="49">
        <f>SUM([6]表八!G41)</f>
        <v>0</v>
      </c>
      <c r="C41" s="51"/>
      <c r="D41" s="51"/>
      <c r="E41" s="51"/>
      <c r="F41" s="51"/>
      <c r="G41" s="51"/>
      <c r="H41" s="51"/>
      <c r="I41" s="61" t="str">
        <f t="shared" si="1"/>
        <v/>
      </c>
    </row>
    <row r="42" ht="18.4" customHeight="1" spans="1:9">
      <c r="A42" s="55" t="s">
        <v>202</v>
      </c>
      <c r="B42" s="49">
        <f>SUM([6]表八!G42)</f>
        <v>0</v>
      </c>
      <c r="C42" s="51"/>
      <c r="D42" s="51"/>
      <c r="E42" s="51"/>
      <c r="F42" s="51"/>
      <c r="G42" s="51"/>
      <c r="H42" s="51"/>
      <c r="I42" s="61" t="str">
        <f t="shared" si="1"/>
        <v/>
      </c>
    </row>
    <row r="43" ht="18.4" customHeight="1" spans="1:9">
      <c r="A43" s="55" t="s">
        <v>203</v>
      </c>
      <c r="B43" s="49">
        <f>SUM([6]表八!G43)</f>
        <v>0</v>
      </c>
      <c r="C43" s="51"/>
      <c r="D43" s="51"/>
      <c r="E43" s="51"/>
      <c r="F43" s="51"/>
      <c r="G43" s="51"/>
      <c r="H43" s="51"/>
      <c r="I43" s="61" t="str">
        <f t="shared" si="1"/>
        <v/>
      </c>
    </row>
    <row r="44" ht="18.4" customHeight="1" spans="1:9">
      <c r="A44" s="57" t="s">
        <v>49</v>
      </c>
      <c r="B44" s="49">
        <f>SUM([6]表八!G44)</f>
        <v>0</v>
      </c>
      <c r="C44" s="49">
        <f t="shared" ref="C44:H44" si="7">SUM(C45)</f>
        <v>0</v>
      </c>
      <c r="D44" s="49">
        <f t="shared" si="7"/>
        <v>0</v>
      </c>
      <c r="E44" s="49">
        <f t="shared" si="7"/>
        <v>0</v>
      </c>
      <c r="F44" s="49">
        <f t="shared" si="7"/>
        <v>0</v>
      </c>
      <c r="G44" s="49">
        <f t="shared" si="7"/>
        <v>0</v>
      </c>
      <c r="H44" s="49">
        <f t="shared" si="7"/>
        <v>0</v>
      </c>
      <c r="I44" s="61" t="str">
        <f t="shared" si="1"/>
        <v/>
      </c>
    </row>
    <row r="45" ht="18.4" customHeight="1" spans="1:9">
      <c r="A45" s="54" t="s">
        <v>50</v>
      </c>
      <c r="B45" s="49">
        <f>SUM([6]表八!G45)</f>
        <v>0</v>
      </c>
      <c r="C45" s="51"/>
      <c r="D45" s="51"/>
      <c r="E45" s="51"/>
      <c r="F45" s="51"/>
      <c r="G45" s="51"/>
      <c r="H45" s="51"/>
      <c r="I45" s="61" t="str">
        <f t="shared" si="1"/>
        <v/>
      </c>
    </row>
    <row r="46" ht="18.4" customHeight="1" spans="1:9">
      <c r="A46" s="57" t="s">
        <v>51</v>
      </c>
      <c r="B46" s="49">
        <f>SUM([6]表八!G46)</f>
        <v>497</v>
      </c>
      <c r="C46" s="49">
        <f t="shared" ref="C46:H46" si="8">SUM(C47:C49)</f>
        <v>0</v>
      </c>
      <c r="D46" s="49">
        <f t="shared" si="8"/>
        <v>497</v>
      </c>
      <c r="E46" s="49">
        <f t="shared" si="8"/>
        <v>0</v>
      </c>
      <c r="F46" s="49">
        <f t="shared" si="8"/>
        <v>0</v>
      </c>
      <c r="G46" s="49">
        <f t="shared" si="8"/>
        <v>0</v>
      </c>
      <c r="H46" s="49">
        <f t="shared" si="8"/>
        <v>0</v>
      </c>
      <c r="I46" s="61" t="str">
        <f t="shared" si="1"/>
        <v/>
      </c>
    </row>
    <row r="47" ht="18.4" customHeight="1" spans="1:9">
      <c r="A47" s="54" t="s">
        <v>349</v>
      </c>
      <c r="B47" s="49">
        <f>SUM([6]表八!G47)</f>
        <v>0</v>
      </c>
      <c r="C47" s="51"/>
      <c r="D47" s="51"/>
      <c r="E47" s="51"/>
      <c r="F47" s="51"/>
      <c r="G47" s="51"/>
      <c r="H47" s="51"/>
      <c r="I47" s="61" t="str">
        <f t="shared" si="1"/>
        <v/>
      </c>
    </row>
    <row r="48" ht="18.4" customHeight="1" spans="1:9">
      <c r="A48" s="54" t="s">
        <v>208</v>
      </c>
      <c r="B48" s="49">
        <f>SUM([6]表八!G48)</f>
        <v>0</v>
      </c>
      <c r="C48" s="51"/>
      <c r="D48" s="51"/>
      <c r="E48" s="51"/>
      <c r="F48" s="51"/>
      <c r="G48" s="51"/>
      <c r="H48" s="51"/>
      <c r="I48" s="61" t="str">
        <f t="shared" si="1"/>
        <v/>
      </c>
    </row>
    <row r="49" ht="18.4" customHeight="1" spans="1:9">
      <c r="A49" s="55" t="s">
        <v>52</v>
      </c>
      <c r="B49" s="49">
        <f>SUM([6]表八!G49)</f>
        <v>497</v>
      </c>
      <c r="C49" s="51"/>
      <c r="D49" s="51">
        <v>497</v>
      </c>
      <c r="E49" s="51"/>
      <c r="F49" s="51"/>
      <c r="G49" s="51"/>
      <c r="H49" s="51"/>
      <c r="I49" s="61" t="str">
        <f t="shared" si="1"/>
        <v/>
      </c>
    </row>
    <row r="50" ht="18.4" customHeight="1" spans="1:9">
      <c r="A50" s="57" t="s">
        <v>53</v>
      </c>
      <c r="B50" s="49">
        <f>SUM([6]表八!G50)</f>
        <v>0</v>
      </c>
      <c r="C50" s="51"/>
      <c r="D50" s="51"/>
      <c r="E50" s="51"/>
      <c r="F50" s="51"/>
      <c r="G50" s="51"/>
      <c r="H50" s="51"/>
      <c r="I50" s="61" t="str">
        <f t="shared" si="1"/>
        <v/>
      </c>
    </row>
    <row r="51" ht="18.4" customHeight="1" spans="1:9">
      <c r="A51" s="57" t="s">
        <v>54</v>
      </c>
      <c r="B51" s="49">
        <f>SUM([6]表八!G51)</f>
        <v>0</v>
      </c>
      <c r="C51" s="51"/>
      <c r="D51" s="51"/>
      <c r="E51" s="51"/>
      <c r="F51" s="51"/>
      <c r="G51" s="51"/>
      <c r="H51" s="51"/>
      <c r="I51" s="61" t="str">
        <f t="shared" si="1"/>
        <v/>
      </c>
    </row>
    <row r="52" ht="18.4" customHeight="1" spans="1:8">
      <c r="A52" s="58"/>
      <c r="B52" s="58"/>
      <c r="C52" s="58"/>
      <c r="D52" s="58"/>
      <c r="E52" s="58"/>
      <c r="F52" s="58"/>
      <c r="G52" s="58"/>
      <c r="H52" s="58"/>
    </row>
    <row r="53" ht="18.4" customHeight="1" spans="1:8">
      <c r="A53" s="58"/>
      <c r="B53" s="58"/>
      <c r="C53" s="58"/>
      <c r="D53" s="58"/>
      <c r="E53" s="58"/>
      <c r="F53" s="58"/>
      <c r="G53" s="58"/>
      <c r="H53" s="58"/>
    </row>
    <row r="54" ht="20.1" customHeight="1" spans="1:8">
      <c r="A54" s="58"/>
      <c r="B54" s="58"/>
      <c r="C54" s="58"/>
      <c r="D54" s="58"/>
      <c r="E54" s="58"/>
      <c r="F54" s="58"/>
      <c r="G54" s="58"/>
      <c r="H54" s="58"/>
    </row>
    <row r="55" ht="20.1" customHeight="1" spans="1:8">
      <c r="A55" s="58"/>
      <c r="B55" s="58"/>
      <c r="C55" s="58"/>
      <c r="D55" s="58"/>
      <c r="E55" s="58"/>
      <c r="F55" s="58"/>
      <c r="G55" s="58"/>
      <c r="H55" s="58"/>
    </row>
    <row r="56" ht="20.1" customHeight="1" spans="1:9">
      <c r="A56" s="59" t="s">
        <v>281</v>
      </c>
      <c r="B56" s="49">
        <f>SUM([6]表八!G61)</f>
        <v>92534</v>
      </c>
      <c r="C56" s="49">
        <f t="shared" ref="C56:H56" si="9">SUM(C6,C10,C14,C17,C27,C33,C44,C46,C50:C51)</f>
        <v>71360</v>
      </c>
      <c r="D56" s="49">
        <f t="shared" si="9"/>
        <v>574</v>
      </c>
      <c r="E56" s="49">
        <f t="shared" si="9"/>
        <v>0</v>
      </c>
      <c r="F56" s="49">
        <f t="shared" si="9"/>
        <v>0</v>
      </c>
      <c r="G56" s="49">
        <f t="shared" si="9"/>
        <v>20600</v>
      </c>
      <c r="H56" s="49">
        <f t="shared" si="9"/>
        <v>0</v>
      </c>
      <c r="I56" s="61" t="str">
        <f>IF(B56=C56+D56+E56+F56+G56+H56,"","分项不等于合计数")</f>
        <v/>
      </c>
    </row>
    <row r="57" ht="20.1" customHeight="1"/>
    <row r="58" ht="20.1" customHeight="1" spans="4:9">
      <c r="D58" s="49" t="str">
        <f>IF(D56=[6]表八!C64,"","表八专项转移支付收入不等于表十一专项安排数")</f>
        <v/>
      </c>
      <c r="E58" s="49" t="str">
        <f>IF(E56=[6]表八!C66,"","表八上年结余收入不等于表十一上年结余安排数")</f>
        <v/>
      </c>
      <c r="F58" s="49" t="str">
        <f>IF(F56=[6]表八!C67,"","表八调入资金不等于表十一调入资金安排数")</f>
        <v/>
      </c>
      <c r="I58" s="62"/>
    </row>
    <row r="59" ht="20.1" customHeight="1"/>
    <row r="60" ht="20.1" customHeight="1"/>
    <row r="61" ht="20.1" customHeight="1"/>
    <row r="62" ht="20.1" customHeight="1"/>
    <row r="63" ht="20.1" customHeight="1"/>
  </sheetData>
  <mergeCells count="9">
    <mergeCell ref="A2:H2"/>
    <mergeCell ref="A4:A5"/>
    <mergeCell ref="B4:B5"/>
    <mergeCell ref="C4:C5"/>
    <mergeCell ref="D4:D5"/>
    <mergeCell ref="E4:E5"/>
    <mergeCell ref="F4:F5"/>
    <mergeCell ref="G4:G5"/>
    <mergeCell ref="H4:H5"/>
  </mergeCells>
  <printOptions horizontalCentered="1"/>
  <pageMargins left="0.47" right="0.47" top="0.59" bottom="0.47" header="0.31" footer="0.31"/>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pane xSplit="3" ySplit="4" topLeftCell="D5" activePane="bottomRight" state="frozen"/>
      <selection/>
      <selection pane="topRight"/>
      <selection pane="bottomLeft"/>
      <selection pane="bottomRight" activeCell="E25" sqref="E25"/>
    </sheetView>
  </sheetViews>
  <sheetFormatPr defaultColWidth="10" defaultRowHeight="13.5" outlineLevelRow="5"/>
  <cols>
    <col min="1" max="1" width="0.125" style="1" customWidth="1"/>
    <col min="2" max="3" width="23.125" style="1" customWidth="1"/>
    <col min="4" max="4" width="17.375" style="1" customWidth="1"/>
    <col min="5" max="12" width="23.125" style="1" customWidth="1"/>
    <col min="13" max="13" width="9.75" style="1" customWidth="1"/>
    <col min="14" max="16384" width="10" style="1"/>
  </cols>
  <sheetData>
    <row r="1" ht="28.7" customHeight="1" spans="1:12">
      <c r="A1" s="14"/>
      <c r="B1" s="17" t="s">
        <v>362</v>
      </c>
      <c r="C1" s="17"/>
      <c r="D1" s="17"/>
      <c r="E1" s="17"/>
      <c r="F1" s="17"/>
      <c r="G1" s="17"/>
      <c r="H1" s="14"/>
      <c r="I1" s="14"/>
      <c r="J1" s="14"/>
      <c r="K1" s="14"/>
      <c r="L1" s="14"/>
    </row>
    <row r="2" ht="14.25" customHeight="1" spans="2:12">
      <c r="B2" s="18"/>
      <c r="C2" s="18"/>
      <c r="D2" s="19"/>
      <c r="E2" s="18"/>
      <c r="F2" s="18"/>
      <c r="G2" s="19"/>
      <c r="H2" s="19"/>
      <c r="I2" s="19"/>
      <c r="J2" s="19"/>
      <c r="K2" s="19"/>
      <c r="L2" s="32" t="s">
        <v>3</v>
      </c>
    </row>
    <row r="3" ht="14.25" customHeight="1" spans="2:12">
      <c r="B3" s="20" t="s">
        <v>363</v>
      </c>
      <c r="C3" s="21" t="s">
        <v>364</v>
      </c>
      <c r="D3" s="21" t="s">
        <v>365</v>
      </c>
      <c r="E3" s="21" t="s">
        <v>366</v>
      </c>
      <c r="F3" s="22" t="s">
        <v>367</v>
      </c>
      <c r="G3" s="22"/>
      <c r="H3" s="22"/>
      <c r="I3" s="33" t="s">
        <v>368</v>
      </c>
      <c r="J3" s="33"/>
      <c r="K3" s="33"/>
      <c r="L3" s="33"/>
    </row>
    <row r="4" ht="14.25" customHeight="1" spans="2:12">
      <c r="B4" s="20"/>
      <c r="C4" s="21"/>
      <c r="D4" s="21"/>
      <c r="E4" s="21"/>
      <c r="F4" s="23" t="s">
        <v>352</v>
      </c>
      <c r="G4" s="23" t="s">
        <v>369</v>
      </c>
      <c r="H4" s="23" t="s">
        <v>370</v>
      </c>
      <c r="I4" s="23" t="s">
        <v>352</v>
      </c>
      <c r="J4" s="23" t="s">
        <v>371</v>
      </c>
      <c r="K4" s="23" t="s">
        <v>372</v>
      </c>
      <c r="L4" s="34" t="s">
        <v>373</v>
      </c>
    </row>
    <row r="5" ht="14.25" customHeight="1" spans="2:12">
      <c r="B5" s="24" t="s">
        <v>374</v>
      </c>
      <c r="C5" s="25" t="s">
        <v>375</v>
      </c>
      <c r="D5" s="26" t="s">
        <v>376</v>
      </c>
      <c r="E5" s="27" t="s">
        <v>377</v>
      </c>
      <c r="F5" s="28">
        <v>157428</v>
      </c>
      <c r="G5" s="28">
        <v>90554</v>
      </c>
      <c r="H5" s="28">
        <v>66874</v>
      </c>
      <c r="I5" s="28">
        <v>47728</v>
      </c>
      <c r="J5" s="28">
        <v>10954</v>
      </c>
      <c r="K5" s="28">
        <v>0</v>
      </c>
      <c r="L5" s="28">
        <v>36774</v>
      </c>
    </row>
    <row r="6" ht="14.25" customHeight="1" spans="2:12">
      <c r="B6" s="29" t="s">
        <v>378</v>
      </c>
      <c r="C6" s="29"/>
      <c r="D6" s="30"/>
      <c r="E6" s="31"/>
      <c r="F6" s="31">
        <v>157428</v>
      </c>
      <c r="G6" s="31">
        <v>90554</v>
      </c>
      <c r="H6" s="31">
        <v>66874</v>
      </c>
      <c r="I6" s="31">
        <v>47728</v>
      </c>
      <c r="J6" s="31">
        <v>10954</v>
      </c>
      <c r="K6" s="31">
        <v>0</v>
      </c>
      <c r="L6" s="31">
        <v>36774</v>
      </c>
    </row>
  </sheetData>
  <mergeCells count="8">
    <mergeCell ref="B1:G1"/>
    <mergeCell ref="F3:H3"/>
    <mergeCell ref="I3:L3"/>
    <mergeCell ref="B6:C6"/>
    <mergeCell ref="B3:B4"/>
    <mergeCell ref="C3:C4"/>
    <mergeCell ref="D3:D4"/>
    <mergeCell ref="E3:E4"/>
  </mergeCells>
  <pageMargins left="0" right="0.195999994874001" top="0.0189999993890524" bottom="0.195999994874001"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pane ySplit="4" topLeftCell="A5" activePane="bottomLeft" state="frozen"/>
      <selection/>
      <selection pane="bottomLeft" activeCell="G27" sqref="G27"/>
    </sheetView>
  </sheetViews>
  <sheetFormatPr defaultColWidth="10" defaultRowHeight="13.5" outlineLevelCol="7"/>
  <cols>
    <col min="1" max="1" width="20" style="1" customWidth="1"/>
    <col min="2" max="2" width="18.375" style="1" customWidth="1"/>
    <col min="3" max="4" width="12.875" style="1" customWidth="1"/>
    <col min="5" max="5" width="19.625" style="1" customWidth="1"/>
    <col min="6" max="6" width="14" style="1" customWidth="1"/>
    <col min="7" max="7" width="12.375" style="1" customWidth="1"/>
    <col min="8" max="8" width="20.625" style="1" customWidth="1"/>
    <col min="9" max="9" width="9.75" style="1" customWidth="1"/>
    <col min="10" max="16384" width="10" style="1"/>
  </cols>
  <sheetData>
    <row r="1" ht="39.95" customHeight="1" spans="1:8">
      <c r="A1" s="2" t="s">
        <v>379</v>
      </c>
      <c r="B1" s="2"/>
      <c r="C1" s="2"/>
      <c r="D1" s="2"/>
      <c r="E1" s="2"/>
      <c r="F1" s="2"/>
      <c r="G1" s="2"/>
      <c r="H1" s="2"/>
    </row>
    <row r="2" ht="14.25" customHeight="1" spans="1:8">
      <c r="A2" s="3" t="s">
        <v>380</v>
      </c>
      <c r="B2" s="3"/>
      <c r="C2" s="3"/>
      <c r="D2" s="3"/>
      <c r="E2" s="3"/>
      <c r="F2" s="3"/>
      <c r="G2" s="3"/>
      <c r="H2" s="4" t="s">
        <v>3</v>
      </c>
    </row>
    <row r="3" ht="18" customHeight="1" spans="1:8">
      <c r="A3" s="5" t="s">
        <v>381</v>
      </c>
      <c r="B3" s="6" t="s">
        <v>382</v>
      </c>
      <c r="C3" s="7" t="s">
        <v>383</v>
      </c>
      <c r="D3" s="7"/>
      <c r="E3" s="7"/>
      <c r="F3" s="8" t="s">
        <v>384</v>
      </c>
      <c r="G3" s="8"/>
      <c r="H3" s="8"/>
    </row>
    <row r="4" ht="22.7" customHeight="1" spans="1:8">
      <c r="A4" s="5"/>
      <c r="B4" s="6"/>
      <c r="C4" s="9" t="s">
        <v>385</v>
      </c>
      <c r="D4" s="9" t="s">
        <v>386</v>
      </c>
      <c r="E4" s="9" t="s">
        <v>387</v>
      </c>
      <c r="F4" s="9" t="s">
        <v>388</v>
      </c>
      <c r="G4" s="9" t="s">
        <v>386</v>
      </c>
      <c r="H4" s="10" t="s">
        <v>387</v>
      </c>
    </row>
    <row r="5" ht="14.25" customHeight="1" spans="1:8">
      <c r="A5" s="11" t="s">
        <v>389</v>
      </c>
      <c r="B5" s="12">
        <v>167502.19</v>
      </c>
      <c r="C5" s="12">
        <v>80028.19</v>
      </c>
      <c r="D5" s="13">
        <v>47.7773992089297</v>
      </c>
      <c r="E5" s="12">
        <v>0</v>
      </c>
      <c r="F5" s="12">
        <v>87474</v>
      </c>
      <c r="G5" s="13">
        <v>52.2226007910703</v>
      </c>
      <c r="H5" s="12">
        <v>0</v>
      </c>
    </row>
    <row r="6" ht="14.25" customHeight="1" spans="5:7">
      <c r="E6" s="14"/>
      <c r="G6" s="15"/>
    </row>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spans="4:4">
      <c r="D17" s="16"/>
    </row>
  </sheetData>
  <mergeCells count="6">
    <mergeCell ref="A1:H1"/>
    <mergeCell ref="A2:G2"/>
    <mergeCell ref="C3:E3"/>
    <mergeCell ref="F3:H3"/>
    <mergeCell ref="A3:A4"/>
    <mergeCell ref="B3:B4"/>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全县政府性基金收入（草案）</vt:lpstr>
      <vt:lpstr>全县政府性基金支出（草案）</vt:lpstr>
      <vt:lpstr>政府性基金支出明细表</vt:lpstr>
      <vt:lpstr>本级政府性基金支出表</vt:lpstr>
      <vt:lpstr>政府性基金转移支付明细表</vt:lpstr>
      <vt:lpstr>政府性基金收支平衡表</vt:lpstr>
      <vt:lpstr>政府性基金资金来源表</vt:lpstr>
      <vt:lpstr>2018年政府专项债务限额表</vt:lpstr>
      <vt:lpstr>2019年3月底专项债务余额表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cp:lastModifiedBy>
  <dcterms:created xsi:type="dcterms:W3CDTF">2006-09-13T11:21:00Z</dcterms:created>
  <dcterms:modified xsi:type="dcterms:W3CDTF">2019-12-03T09:32:52Z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