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8"/>
  </bookViews>
  <sheets>
    <sheet name="封面" sheetId="8" r:id="rId1"/>
    <sheet name="目录" sheetId="7" r:id="rId2"/>
    <sheet name="2023全县收入" sheetId="1" r:id="rId3"/>
    <sheet name="2023全县支出" sheetId="2" r:id="rId4"/>
    <sheet name="2023本级收入" sheetId="6" r:id="rId5"/>
    <sheet name="2023本级支出" sheetId="5" r:id="rId6"/>
    <sheet name="全县一般公共预算收入（草案）" sheetId="19" r:id="rId7"/>
    <sheet name="全县一般公共预算支出（草案）" sheetId="15" r:id="rId8"/>
    <sheet name="县本级一般公共预算收入（草案）" sheetId="10" r:id="rId9"/>
    <sheet name="县本级一般公共预算支出（草案）" sheetId="16" r:id="rId10"/>
    <sheet name="全县政府性基金收入（草案）" sheetId="17" r:id="rId11"/>
    <sheet name="全县政府性基金支出（草案）" sheetId="18" r:id="rId12"/>
    <sheet name="国有资本经营收入预算表" sheetId="21" r:id="rId13"/>
    <sheet name="国有资本经营支出预算表 " sheetId="22" r:id="rId14"/>
    <sheet name="Sheet1" sheetId="20" state="hidden" r:id="rId15"/>
  </sheets>
  <definedNames>
    <definedName name="_xlnm._FilterDatabase" localSheetId="7" hidden="1">'全县一般公共预算支出（草案）'!$A$5:$H$1318</definedName>
    <definedName name="_xlnm._FilterDatabase" localSheetId="9" hidden="1">'县本级一般公共预算支出（草案）'!$A$5:$D$1318</definedName>
    <definedName name="_xlnm.Print_Area" localSheetId="4">'2023本级收入'!$A$1:$F$36</definedName>
    <definedName name="_xlnm.Print_Area" localSheetId="5">'2023本级支出'!$A$1:$F$32</definedName>
    <definedName name="_xlnm.Print_Area" localSheetId="2">'2023全县收入'!$B$1:$G$36</definedName>
    <definedName name="_xlnm.Print_Area" localSheetId="3">'2023全县支出'!$A$1:$F$32</definedName>
    <definedName name="_xlnm.Print_Titles" localSheetId="6">'全县一般公共预算收入（草案）'!$1:$5</definedName>
    <definedName name="_xlnm.Print_Titles" localSheetId="7">'全县一般公共预算支出（草案）'!$1:$5</definedName>
    <definedName name="_xlnm.Print_Titles" localSheetId="11">'全县政府性基金支出（草案）'!$1:$5</definedName>
    <definedName name="_xlnm.Print_Titles" localSheetId="9">'县本级一般公共预算支出（草案）'!$1:$5</definedName>
    <definedName name="_xlnm._FilterDatabase" localSheetId="11" hidden="1">'全县政府性基金支出（草案）'!$A$5:$E$48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<sst xmlns="http://schemas.openxmlformats.org/spreadsheetml/2006/main" count="3077" uniqueCount="1315">
  <si>
    <t>西平县十六届人大</t>
  </si>
  <si>
    <t>内部文件</t>
  </si>
  <si>
    <t>四次会议文件十九</t>
  </si>
  <si>
    <t>妥善保管</t>
  </si>
  <si>
    <t>西平县2023年财政预算执行情况</t>
  </si>
  <si>
    <t>和2024年财政预算（草案）</t>
  </si>
  <si>
    <r>
      <rPr>
        <sz val="18"/>
        <rFont val="方正黑体简体"/>
        <charset val="134"/>
      </rPr>
      <t>二</t>
    </r>
    <r>
      <rPr>
        <sz val="18"/>
        <rFont val="宋体"/>
        <charset val="134"/>
      </rPr>
      <t>〇</t>
    </r>
    <r>
      <rPr>
        <sz val="18"/>
        <rFont val="方正黑体简体"/>
        <charset val="134"/>
      </rPr>
      <t>二四年二月</t>
    </r>
  </si>
  <si>
    <t>目      录</t>
  </si>
  <si>
    <t>1、西平县2023年财政收入预算完成情况表…………………………（1）</t>
  </si>
  <si>
    <t>2、西平县2023年财政支出预算完成情况表…………………………（2）</t>
  </si>
  <si>
    <t>3、西平县2023年县本级财政收入预算完成情况表…………………（3）</t>
  </si>
  <si>
    <t>4、西平县2023年县本级财政支出预算完成情况表…………………（4）</t>
  </si>
  <si>
    <t>5、西平县2024年一般公共预算收入（草案）表……………………（5）</t>
  </si>
  <si>
    <t>6、西平县2024年一般公共预算支出（草案）表…………（6—40）</t>
  </si>
  <si>
    <t>7、西平县2024年县本级一般公共预算收入（草案）表…………（41）</t>
  </si>
  <si>
    <t>8、西平县2024年县本级一般公共预算支出（草案）表…（42—77）</t>
  </si>
  <si>
    <t>9、西平县2024年政府性基金预算收入（草案）表………………（78）</t>
  </si>
  <si>
    <t>10、西平县2024年政府性基金预算支出（草案）表…………（79—80）</t>
  </si>
  <si>
    <t>11、西平县2024年国有资本经营收入预算（草案）表………（81）</t>
  </si>
  <si>
    <t>12、西平县2024年国有资本经营支出预算（草案）表………（82）</t>
  </si>
  <si>
    <t>附表一</t>
  </si>
  <si>
    <t>西平县2023年财政收入预算完成情况表</t>
  </si>
  <si>
    <t xml:space="preserve">编报单位：西平县财政局                                                                           </t>
  </si>
  <si>
    <t>单位：万元</t>
  </si>
  <si>
    <t>收     入    项    目</t>
  </si>
  <si>
    <t>调整预算</t>
  </si>
  <si>
    <t>累计完成</t>
  </si>
  <si>
    <t>上年完成</t>
  </si>
  <si>
    <t>为调整预算的（%）</t>
  </si>
  <si>
    <t>较上年完成增长（%）</t>
  </si>
  <si>
    <t>地方财政收入总计</t>
  </si>
  <si>
    <t xml:space="preserve">   公共财政预算收入小计</t>
  </si>
  <si>
    <t>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</si>
  <si>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</si>
  <si>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</si>
  <si>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</si>
  <si>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</si>
  <si>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</si>
  <si>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</si>
  <si>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</si>
  <si>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</si>
  <si>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</si>
  <si>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</si>
  <si>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</si>
  <si>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</si>
  <si>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</si>
  <si>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</si>
  <si>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</si>
  <si>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非税收入</t>
  </si>
  <si>
    <t>专项收入</t>
  </si>
  <si>
    <t>行政性收费收入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</si>
  <si>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</si>
  <si>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</si>
  <si>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</si>
  <si>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</si>
  <si>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</si>
  <si>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</si>
  <si>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政府性基金收入</t>
  </si>
  <si>
    <t>附表二</t>
  </si>
  <si>
    <t>西平县2023年财政支出预算完成情况表</t>
  </si>
  <si>
    <t>编报单位：西平县财政局</t>
  </si>
  <si>
    <t>支    出    项    目</t>
  </si>
  <si>
    <t>为调整预算数的（%）</t>
  </si>
  <si>
    <t>较上年完成增减（%）</t>
  </si>
  <si>
    <t>地方财政支出总计</t>
  </si>
  <si>
    <t>公共财政预算支出小计</t>
  </si>
  <si>
    <t>一般公共服务</t>
  </si>
  <si>
    <t>国防支出</t>
  </si>
  <si>
    <t>公共安全</t>
  </si>
  <si>
    <t>教育支出</t>
  </si>
  <si>
    <t>科学技术</t>
  </si>
  <si>
    <t>文化旅游体育与传媒</t>
  </si>
  <si>
    <t>社会保障与就业</t>
  </si>
  <si>
    <t>卫生健康</t>
  </si>
  <si>
    <t>节能环保</t>
  </si>
  <si>
    <t>城乡社区</t>
  </si>
  <si>
    <t>农林水</t>
  </si>
  <si>
    <t>交通运输</t>
  </si>
  <si>
    <t>资源勘探工业信息</t>
  </si>
  <si>
    <t>商业服务业</t>
  </si>
  <si>
    <t>金融</t>
  </si>
  <si>
    <t>自然资源海洋气象</t>
  </si>
  <si>
    <t>住房保障</t>
  </si>
  <si>
    <t>粮油物资储备</t>
  </si>
  <si>
    <t>灾害防治及应急管理</t>
  </si>
  <si>
    <t>债务付息</t>
  </si>
  <si>
    <t>其他支出</t>
  </si>
  <si>
    <t>基金预算支出小计</t>
  </si>
  <si>
    <r>
      <rPr>
        <sz val="11"/>
        <rFont val="宋体"/>
        <charset val="134"/>
      </rPr>
      <t>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算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外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出</t>
    </r>
  </si>
  <si>
    <t>附表三</t>
  </si>
  <si>
    <t>西平县2023年县本级财政收入预算完成情况表</t>
  </si>
  <si>
    <t>一般公共预算收入小计</t>
  </si>
  <si>
    <t>公共财政预算收入小计</t>
  </si>
  <si>
    <t>车船使用牌照税</t>
  </si>
  <si>
    <t>国有资产有偿使用收入</t>
  </si>
  <si>
    <t>基金预算收入小计</t>
  </si>
  <si>
    <t>散装水泥专项基金收入</t>
  </si>
  <si>
    <t>墙体材料专项基金收入</t>
  </si>
  <si>
    <t>国有土地有偿使用权出让金收入</t>
  </si>
  <si>
    <t>城市基础设施配套费</t>
  </si>
  <si>
    <t>城镇公用事业附加收入</t>
  </si>
  <si>
    <t>国有土地收益基金收入</t>
  </si>
  <si>
    <t>污水处理费收入</t>
  </si>
  <si>
    <t>农业土地开发资金收入</t>
  </si>
  <si>
    <t>其他政府性基金收入</t>
  </si>
  <si>
    <t>附表四</t>
  </si>
  <si>
    <t>西平县2023年县本级财政支出预算完成情况表</t>
  </si>
  <si>
    <t>为调整预算数的%</t>
  </si>
  <si>
    <t>较上年完成增减率%</t>
  </si>
  <si>
    <t>一般公共服务支出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</si>
  <si>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</si>
  <si>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</si>
  <si>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</si>
  <si>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</si>
  <si>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</si>
  <si>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农林水支出</t>
  </si>
  <si>
    <t>交通运输支出</t>
  </si>
  <si>
    <t>资源勘探工业信息等支出</t>
  </si>
  <si>
    <t>商业服务业等事务支出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</si>
  <si>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</si>
  <si>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</si>
  <si>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</si>
  <si>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</si>
  <si>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</si>
  <si>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债务付息支出</t>
  </si>
  <si>
    <r>
      <rPr>
        <b/>
        <sz val="14"/>
        <rFont val="Times New Roman"/>
        <charset val="134"/>
      </rPr>
      <t xml:space="preserve">           </t>
    </r>
    <r>
      <rPr>
        <b/>
        <sz val="14"/>
        <rFont val="宋体"/>
        <charset val="134"/>
      </rPr>
      <t>地方水利建设基金</t>
    </r>
  </si>
  <si>
    <t>附表五</t>
  </si>
  <si>
    <t>西平县2024年一般公共预算收入（草案）表</t>
  </si>
  <si>
    <t>编制单位：西平县财政局</t>
  </si>
  <si>
    <t>项目</t>
  </si>
  <si>
    <t>2023年完成数</t>
  </si>
  <si>
    <t>2024年预算数</t>
  </si>
  <si>
    <t>2024年较2023年增（+）减（-）%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</si>
  <si>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</si>
  <si>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</si>
  <si>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</si>
  <si>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</si>
  <si>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</si>
  <si>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</si>
  <si>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</si>
  <si>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</si>
  <si>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</si>
  <si>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</si>
  <si>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</si>
  <si>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</si>
  <si>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</si>
  <si>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</si>
  <si>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</si>
  <si>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</si>
  <si>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</si>
  <si>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</si>
  <si>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</si>
  <si>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</si>
  <si>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</si>
  <si>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</si>
  <si>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</si>
  <si>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</si>
  <si>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</si>
  <si>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</si>
  <si>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</si>
  <si>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附表六</t>
  </si>
  <si>
    <t>西平县2024年一般公共预算支出（草案）表</t>
  </si>
  <si>
    <t>科  目</t>
  </si>
  <si>
    <t>2023年预算数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</si>
  <si>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</si>
  <si>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</si>
  <si>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</si>
  <si>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</si>
  <si>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</si>
  <si>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</si>
  <si>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</si>
  <si>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</si>
  <si>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</si>
  <si>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</si>
  <si>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</si>
  <si>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</si>
  <si>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</si>
  <si>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</si>
  <si>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</si>
  <si>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</si>
  <si>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</si>
  <si>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</si>
  <si>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</si>
  <si>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</si>
  <si>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</si>
  <si>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</si>
  <si>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</si>
  <si>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</si>
  <si>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</si>
  <si>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</si>
  <si>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</si>
  <si>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</si>
  <si>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</si>
  <si>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</si>
  <si>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</si>
  <si>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</si>
  <si>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</si>
  <si>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</si>
  <si>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</si>
  <si>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</si>
  <si>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</si>
  <si>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</si>
  <si>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</si>
  <si>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</si>
  <si>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</si>
  <si>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</si>
  <si>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</si>
  <si>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</si>
  <si>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</si>
  <si>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</si>
  <si>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</si>
  <si>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</si>
  <si>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</si>
  <si>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</si>
  <si>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</si>
  <si>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</si>
  <si>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</si>
  <si>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</si>
  <si>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</si>
  <si>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</si>
  <si>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</si>
  <si>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</si>
  <si>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</si>
  <si>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</si>
  <si>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</si>
  <si>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</si>
  <si>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</si>
  <si>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</si>
  <si>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</si>
  <si>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</si>
  <si>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</si>
  <si>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</si>
  <si>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</si>
  <si>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</si>
  <si>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</si>
  <si>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</si>
  <si>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</si>
  <si>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</si>
  <si>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</si>
  <si>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</si>
  <si>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</si>
  <si>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</si>
  <si>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</si>
  <si>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</si>
  <si>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</si>
  <si>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</si>
  <si>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</si>
  <si>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</si>
  <si>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</si>
  <si>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</si>
  <si>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</si>
  <si>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</si>
  <si>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</si>
  <si>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</si>
  <si>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</si>
  <si>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</si>
  <si>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</si>
  <si>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</si>
  <si>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</si>
  <si>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</si>
  <si>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</si>
  <si>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</si>
  <si>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</si>
  <si>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</si>
  <si>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</si>
  <si>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</si>
  <si>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</si>
  <si>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</si>
  <si>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</si>
  <si>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</si>
  <si>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</si>
  <si>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</si>
  <si>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</si>
  <si>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</si>
  <si>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</si>
  <si>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</si>
  <si>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</si>
  <si>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</si>
  <si>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</si>
  <si>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</si>
  <si>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</si>
  <si>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</si>
  <si>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</si>
  <si>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</si>
  <si>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</si>
  <si>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</si>
  <si>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</si>
  <si>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</si>
  <si>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</si>
  <si>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</si>
  <si>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</si>
  <si>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</si>
  <si>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</si>
  <si>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</si>
  <si>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</si>
  <si>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</si>
  <si>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</si>
  <si>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</si>
  <si>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</si>
  <si>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</si>
  <si>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</si>
  <si>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</si>
  <si>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</si>
  <si>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</si>
  <si>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</si>
  <si>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</si>
  <si>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</si>
  <si>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</si>
  <si>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</si>
  <si>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</si>
  <si>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</si>
  <si>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</si>
  <si>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</si>
  <si>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</si>
  <si>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</si>
  <si>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</si>
  <si>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</si>
  <si>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</si>
  <si>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</si>
  <si>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</si>
  <si>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</si>
  <si>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</si>
  <si>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</si>
  <si>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</si>
  <si>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</si>
  <si>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</si>
  <si>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</si>
  <si>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</si>
  <si>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</si>
  <si>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</si>
  <si>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</si>
  <si>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</si>
  <si>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</si>
  <si>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</si>
  <si>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</si>
  <si>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</si>
  <si>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</si>
  <si>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</si>
  <si>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</si>
  <si>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</si>
  <si>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</si>
  <si>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</si>
  <si>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</si>
  <si>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</si>
  <si>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</si>
  <si>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</si>
  <si>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</si>
  <si>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</si>
  <si>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</si>
  <si>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</si>
  <si>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</si>
  <si>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</si>
  <si>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</si>
  <si>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</si>
  <si>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</si>
  <si>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</si>
  <si>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</si>
  <si>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</si>
  <si>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</si>
  <si>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</si>
  <si>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</si>
  <si>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</si>
  <si>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</si>
  <si>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</si>
  <si>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</si>
  <si>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</si>
  <si>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</si>
  <si>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</si>
  <si>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</si>
  <si>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</si>
  <si>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</si>
  <si>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</si>
  <si>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</si>
  <si>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</si>
  <si>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</si>
  <si>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</si>
  <si>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</si>
  <si>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</si>
  <si>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</si>
  <si>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</si>
  <si>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</si>
  <si>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</si>
  <si>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</si>
  <si>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</si>
  <si>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</si>
  <si>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</si>
  <si>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</si>
  <si>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</si>
  <si>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</si>
  <si>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</si>
  <si>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</si>
  <si>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</si>
  <si>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</si>
  <si>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</si>
  <si>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</si>
  <si>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</si>
  <si>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</si>
  <si>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</si>
  <si>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</si>
  <si>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</si>
  <si>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</si>
  <si>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</si>
  <si>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</si>
  <si>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</si>
  <si>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</si>
  <si>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</si>
  <si>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</si>
  <si>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</si>
  <si>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</si>
  <si>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</si>
  <si>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</si>
  <si>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</si>
  <si>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</si>
  <si>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</si>
  <si>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</si>
  <si>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</si>
  <si>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</si>
  <si>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</si>
  <si>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</si>
  <si>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</si>
  <si>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</si>
  <si>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</si>
  <si>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</si>
  <si>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</si>
  <si>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</si>
  <si>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</si>
  <si>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</si>
  <si>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</si>
  <si>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</si>
  <si>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</si>
  <si>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</si>
  <si>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</si>
  <si>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</si>
  <si>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</si>
  <si>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</si>
  <si>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</si>
  <si>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</si>
  <si>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</si>
  <si>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</si>
  <si>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</si>
  <si>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</si>
  <si>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</si>
  <si>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</si>
  <si>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</si>
  <si>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</si>
  <si>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</si>
  <si>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</si>
  <si>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</si>
  <si>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</si>
  <si>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</si>
  <si>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</si>
  <si>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</si>
  <si>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</si>
  <si>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</si>
  <si>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</si>
  <si>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</si>
  <si>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</si>
  <si>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</si>
  <si>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</si>
  <si>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</si>
  <si>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</si>
  <si>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</si>
  <si>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</si>
  <si>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</si>
  <si>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</si>
  <si>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</si>
  <si>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</si>
  <si>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</si>
  <si>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</si>
  <si>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</si>
  <si>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</si>
  <si>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</si>
  <si>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</si>
  <si>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</si>
  <si>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</si>
  <si>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</si>
  <si>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</si>
  <si>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</si>
  <si>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</si>
  <si>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</si>
  <si>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</si>
  <si>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</si>
  <si>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</si>
  <si>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</si>
  <si>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</si>
  <si>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</si>
  <si>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</si>
  <si>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</si>
  <si>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</si>
  <si>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</si>
  <si>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</si>
  <si>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</si>
  <si>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</si>
  <si>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</si>
  <si>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</si>
  <si>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</si>
  <si>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</si>
  <si>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</si>
  <si>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</si>
  <si>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</si>
  <si>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</si>
  <si>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</si>
  <si>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</si>
  <si>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</si>
  <si>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</si>
  <si>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</si>
  <si>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</si>
  <si>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</si>
  <si>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</si>
  <si>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</si>
  <si>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</si>
  <si>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</si>
  <si>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</si>
  <si>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</si>
  <si>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</si>
  <si>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</si>
  <si>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</si>
  <si>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</si>
  <si>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</si>
  <si>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</si>
  <si>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</si>
  <si>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</si>
  <si>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</si>
  <si>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</si>
  <si>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</si>
  <si>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</si>
  <si>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</si>
  <si>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</si>
  <si>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</si>
  <si>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</si>
  <si>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</si>
  <si>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</si>
  <si>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</si>
  <si>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</si>
  <si>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</si>
  <si>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</si>
  <si>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</si>
  <si>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</si>
  <si>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</si>
  <si>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</si>
  <si>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</si>
  <si>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</si>
  <si>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</si>
  <si>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</si>
  <si>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</si>
  <si>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</si>
  <si>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</si>
  <si>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</si>
  <si>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</si>
  <si>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</si>
  <si>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</si>
  <si>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</si>
  <si>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</si>
  <si>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</si>
  <si>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</si>
  <si>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</si>
  <si>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</si>
  <si>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</si>
  <si>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</si>
  <si>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</si>
  <si>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</si>
  <si>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</si>
  <si>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</si>
  <si>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</si>
  <si>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</si>
  <si>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</si>
  <si>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</si>
  <si>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</si>
  <si>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</si>
  <si>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</si>
  <si>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</si>
  <si>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</si>
  <si>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</si>
  <si>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</si>
  <si>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</si>
  <si>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</si>
  <si>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</si>
  <si>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</si>
  <si>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</si>
  <si>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</si>
  <si>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</si>
  <si>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</si>
  <si>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</si>
  <si>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</si>
  <si>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</si>
  <si>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</si>
  <si>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</si>
  <si>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</si>
  <si>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</si>
  <si>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</si>
  <si>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</si>
  <si>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</si>
  <si>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</si>
  <si>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</si>
  <si>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</si>
  <si>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</si>
  <si>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</si>
  <si>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</si>
  <si>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</si>
  <si>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</si>
  <si>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</si>
  <si>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</si>
  <si>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</si>
  <si>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</si>
  <si>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</si>
  <si>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</si>
  <si>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</si>
  <si>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</si>
  <si>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</si>
  <si>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</si>
  <si>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</si>
  <si>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</si>
  <si>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</si>
  <si>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</si>
  <si>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</si>
  <si>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</si>
  <si>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</si>
  <si>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</si>
  <si>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</si>
  <si>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</si>
  <si>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</si>
  <si>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</si>
  <si>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</si>
  <si>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</si>
  <si>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</si>
  <si>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</si>
  <si>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</si>
  <si>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</si>
  <si>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</si>
  <si>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</si>
  <si>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</si>
  <si>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</si>
  <si>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</si>
  <si>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</si>
  <si>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</si>
  <si>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</si>
  <si>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</si>
  <si>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</si>
  <si>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</si>
  <si>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</si>
  <si>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</si>
  <si>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</si>
  <si>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</si>
  <si>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</si>
  <si>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</si>
  <si>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</si>
  <si>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</si>
  <si>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</si>
  <si>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</si>
  <si>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</si>
  <si>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</si>
  <si>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</si>
  <si>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</si>
  <si>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</si>
  <si>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</si>
  <si>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</si>
  <si>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</si>
  <si>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</si>
  <si>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</si>
  <si>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</si>
  <si>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</si>
  <si>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</si>
  <si>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</si>
  <si>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</si>
  <si>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</si>
  <si>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</si>
  <si>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</si>
  <si>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</si>
  <si>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</si>
  <si>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</si>
  <si>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</si>
  <si>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</si>
  <si>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</si>
  <si>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</si>
  <si>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</si>
  <si>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</si>
  <si>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</si>
  <si>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</si>
  <si>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</si>
  <si>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</si>
  <si>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</si>
  <si>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</si>
  <si>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</si>
  <si>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</si>
  <si>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</si>
  <si>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</si>
  <si>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</si>
  <si>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</si>
  <si>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</si>
  <si>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</si>
  <si>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</si>
  <si>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</si>
  <si>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</si>
  <si>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</si>
  <si>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</si>
  <si>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</si>
  <si>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</si>
  <si>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</si>
  <si>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</si>
  <si>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</si>
  <si>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</si>
  <si>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</si>
  <si>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</si>
  <si>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</si>
  <si>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</si>
  <si>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</si>
  <si>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</si>
  <si>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</si>
  <si>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</si>
  <si>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</si>
  <si>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</si>
  <si>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</si>
  <si>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</si>
  <si>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</si>
  <si>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</si>
  <si>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</si>
  <si>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</si>
  <si>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</si>
  <si>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</si>
  <si>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</si>
  <si>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</si>
  <si>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</si>
  <si>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</si>
  <si>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</si>
  <si>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</si>
  <si>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</si>
  <si>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</si>
  <si>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</si>
  <si>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</si>
  <si>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</si>
  <si>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</si>
  <si>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</si>
  <si>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</si>
  <si>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</si>
  <si>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</si>
  <si>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</si>
  <si>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</si>
  <si>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</si>
  <si>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</si>
  <si>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</si>
  <si>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</si>
  <si>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</si>
  <si>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</si>
  <si>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</si>
  <si>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</si>
  <si>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</si>
  <si>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</si>
  <si>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</si>
  <si>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</si>
  <si>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</si>
  <si>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</si>
  <si>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</si>
  <si>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</si>
  <si>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</si>
  <si>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</si>
  <si>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</si>
  <si>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</si>
  <si>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</si>
  <si>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</si>
  <si>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</si>
  <si>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</si>
  <si>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</si>
  <si>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</si>
  <si>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</si>
  <si>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</si>
  <si>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</si>
  <si>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</si>
  <si>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</si>
  <si>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</si>
  <si>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</si>
  <si>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</si>
  <si>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</si>
  <si>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</si>
  <si>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</si>
  <si>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</si>
  <si>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</si>
  <si>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</si>
  <si>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</si>
  <si>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</si>
  <si>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</si>
  <si>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</si>
  <si>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</si>
  <si>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</si>
  <si>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</si>
  <si>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</si>
  <si>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</si>
  <si>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</si>
  <si>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</si>
  <si>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</si>
  <si>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</si>
  <si>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</si>
  <si>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</si>
  <si>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</si>
  <si>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</si>
  <si>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</si>
  <si>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</si>
  <si>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</si>
  <si>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</si>
  <si>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</si>
  <si>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</si>
  <si>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</si>
  <si>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</si>
  <si>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</si>
  <si>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</si>
  <si>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</si>
  <si>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</si>
  <si>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</si>
  <si>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</si>
  <si>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</si>
  <si>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</si>
  <si>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</si>
  <si>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</si>
  <si>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</si>
  <si>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</si>
  <si>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</si>
  <si>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</si>
  <si>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</si>
  <si>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</si>
  <si>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</si>
  <si>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</si>
  <si>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</si>
  <si>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</si>
  <si>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</si>
  <si>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</si>
  <si>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</si>
  <si>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</si>
  <si>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</si>
  <si>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</si>
  <si>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</si>
  <si>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</si>
  <si>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</si>
  <si>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</si>
  <si>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</si>
  <si>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</si>
  <si>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</si>
  <si>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</si>
  <si>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</si>
  <si>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</si>
  <si>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</si>
  <si>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</si>
  <si>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</si>
  <si>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</si>
  <si>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</si>
  <si>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</si>
  <si>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</si>
  <si>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</si>
  <si>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</si>
  <si>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</si>
  <si>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</si>
  <si>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</si>
  <si>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</si>
  <si>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</si>
  <si>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</si>
  <si>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</si>
  <si>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</si>
  <si>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</si>
  <si>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</si>
  <si>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</si>
  <si>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</si>
  <si>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</si>
  <si>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</si>
  <si>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</si>
  <si>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</si>
  <si>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</si>
  <si>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</si>
  <si>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</si>
  <si>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</si>
  <si>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</si>
  <si>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</si>
  <si>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</si>
  <si>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</si>
  <si>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</si>
  <si>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</si>
  <si>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</si>
  <si>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</si>
  <si>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</si>
  <si>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</si>
  <si>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</si>
  <si>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</si>
  <si>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</si>
  <si>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</si>
  <si>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</si>
  <si>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</si>
  <si>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</si>
  <si>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</si>
  <si>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</si>
  <si>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</si>
  <si>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</si>
  <si>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</si>
  <si>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</si>
  <si>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</si>
  <si>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</si>
  <si>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</si>
  <si>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</si>
  <si>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</si>
  <si>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</si>
  <si>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</si>
  <si>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</si>
  <si>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</si>
  <si>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</si>
  <si>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</si>
  <si>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</si>
  <si>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</si>
  <si>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</si>
  <si>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</si>
  <si>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</si>
  <si>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</si>
  <si>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</si>
  <si>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</si>
  <si>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</si>
  <si>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</si>
  <si>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</si>
  <si>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</si>
  <si>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</si>
  <si>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</si>
  <si>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</si>
  <si>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</si>
  <si>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</si>
  <si>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</si>
  <si>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</si>
  <si>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</si>
  <si>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</si>
  <si>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</si>
  <si>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</si>
  <si>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</si>
  <si>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</si>
  <si>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</si>
  <si>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</si>
  <si>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</si>
  <si>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</si>
  <si>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</si>
  <si>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</si>
  <si>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</si>
  <si>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</si>
  <si>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</si>
  <si>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</si>
  <si>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</si>
  <si>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</si>
  <si>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</si>
  <si>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</si>
  <si>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</si>
  <si>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</si>
  <si>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</si>
  <si>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</si>
  <si>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</si>
  <si>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</si>
  <si>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</si>
  <si>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</si>
  <si>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</si>
  <si>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</si>
  <si>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</si>
  <si>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</si>
  <si>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</si>
  <si>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</si>
  <si>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</si>
  <si>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</si>
  <si>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</si>
  <si>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</si>
  <si>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</si>
  <si>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</si>
  <si>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</si>
  <si>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</si>
  <si>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</si>
  <si>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</si>
  <si>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</si>
  <si>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</si>
  <si>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</si>
  <si>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</si>
  <si>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</si>
  <si>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</si>
  <si>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</si>
  <si>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</si>
  <si>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</si>
  <si>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</si>
  <si>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</si>
  <si>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</si>
  <si>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</si>
  <si>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</si>
  <si>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</si>
  <si>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</si>
  <si>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</si>
  <si>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</si>
  <si>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</si>
  <si>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</si>
  <si>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</si>
  <si>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</si>
  <si>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</si>
  <si>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</si>
  <si>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</si>
  <si>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</si>
  <si>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</si>
  <si>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</si>
  <si>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</si>
  <si>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</si>
  <si>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</si>
  <si>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</si>
  <si>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</si>
  <si>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</si>
  <si>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</si>
  <si>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</si>
  <si>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</si>
  <si>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</si>
  <si>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</si>
  <si>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</si>
  <si>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</si>
  <si>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</si>
  <si>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</si>
  <si>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</si>
  <si>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</si>
  <si>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</si>
  <si>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</si>
  <si>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</si>
  <si>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</si>
  <si>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</si>
  <si>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</si>
  <si>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</si>
  <si>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</si>
  <si>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</si>
  <si>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</si>
  <si>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</si>
  <si>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</si>
  <si>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</si>
  <si>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</si>
  <si>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</si>
  <si>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</si>
  <si>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</si>
  <si>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</si>
  <si>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</si>
  <si>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</si>
  <si>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</si>
  <si>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</si>
  <si>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</si>
  <si>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</si>
  <si>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</si>
  <si>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</si>
  <si>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</si>
  <si>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</si>
  <si>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</si>
  <si>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</si>
  <si>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</si>
  <si>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</si>
  <si>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</si>
  <si>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</si>
  <si>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</si>
  <si>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</si>
  <si>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</si>
  <si>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</si>
  <si>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</si>
  <si>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</si>
  <si>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</si>
  <si>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</si>
  <si>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</si>
  <si>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</si>
  <si>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</si>
  <si>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</si>
  <si>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</si>
  <si>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</si>
  <si>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</si>
  <si>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</si>
  <si>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</si>
  <si>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</si>
  <si>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</si>
  <si>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</si>
  <si>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</si>
  <si>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</si>
  <si>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</si>
  <si>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</si>
  <si>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</si>
  <si>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</si>
  <si>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</si>
  <si>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</si>
  <si>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</si>
  <si>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</si>
  <si>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</si>
  <si>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</si>
  <si>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</si>
  <si>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</si>
  <si>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</si>
  <si>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</si>
  <si>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</si>
  <si>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</si>
  <si>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</si>
  <si>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</si>
  <si>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</si>
  <si>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</si>
  <si>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</si>
  <si>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</si>
  <si>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</si>
  <si>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</si>
  <si>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</si>
  <si>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</si>
  <si>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</si>
  <si>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</si>
  <si>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</si>
  <si>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</si>
  <si>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</si>
  <si>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</si>
  <si>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</si>
  <si>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</si>
  <si>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</si>
  <si>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</si>
  <si>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</si>
  <si>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</si>
  <si>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</si>
  <si>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</si>
  <si>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</si>
  <si>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</si>
  <si>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</si>
  <si>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</si>
  <si>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</si>
  <si>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</si>
  <si>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</si>
  <si>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</si>
  <si>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</si>
  <si>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</si>
  <si>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</si>
  <si>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</si>
  <si>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</si>
  <si>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</si>
  <si>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</si>
  <si>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</si>
  <si>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</si>
  <si>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</si>
  <si>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</si>
  <si>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</si>
  <si>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</si>
  <si>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</si>
  <si>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</si>
  <si>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</si>
  <si>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</si>
  <si>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</si>
  <si>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</si>
  <si>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</si>
  <si>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</si>
  <si>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</si>
  <si>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</si>
  <si>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</si>
  <si>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</si>
  <si>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</si>
  <si>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</si>
  <si>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</si>
  <si>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</si>
  <si>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</si>
  <si>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</si>
  <si>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</si>
  <si>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</si>
  <si>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</si>
  <si>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</si>
  <si>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</si>
  <si>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</si>
  <si>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</si>
  <si>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</si>
  <si>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</si>
  <si>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</si>
  <si>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</si>
  <si>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</si>
  <si>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</si>
  <si>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</si>
  <si>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</si>
  <si>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</si>
  <si>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  预备费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</si>
  <si>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</si>
  <si>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</si>
  <si>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</si>
  <si>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</si>
  <si>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</si>
  <si>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</si>
  <si>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中央政府向国际金融组织借款付息支出</t>
  </si>
  <si>
    <t xml:space="preserve">      中央政府其他国外借款付息支出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</si>
  <si>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</si>
  <si>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</si>
  <si>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</si>
  <si>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</si>
  <si>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</si>
  <si>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</si>
  <si>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</si>
  <si>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</si>
  <si>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</si>
  <si>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支出总计</t>
  </si>
  <si>
    <t>附表七</t>
  </si>
  <si>
    <t>西平县2024年县本级一般公共预算收入（草案）表</t>
  </si>
  <si>
    <t>2023年
完成数</t>
  </si>
  <si>
    <t>2024年
预算数</t>
  </si>
  <si>
    <t>附表八</t>
  </si>
  <si>
    <t>西平县2024年县本级一般公共预算支出（草案）表</t>
  </si>
  <si>
    <t>2023年
预算数</t>
  </si>
  <si>
    <t xml:space="preserve">   预备费</t>
  </si>
  <si>
    <t>附表九</t>
  </si>
  <si>
    <t>西平县2024年政府性基金预算收入（草案）表</t>
  </si>
  <si>
    <t>备注</t>
  </si>
  <si>
    <t>一、农网还贷资金收入</t>
  </si>
  <si>
    <t>二、海南省高等级公路车辆通行附加费
    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</si>
  <si>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</si>
  <si>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</si>
  <si>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</si>
  <si>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</si>
  <si>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</si>
  <si>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</si>
  <si>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</si>
  <si>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>十、大中型水库库区基金收入</t>
  </si>
  <si>
    <t>十一、彩票公益金收入</t>
  </si>
  <si>
    <t>十二、城市基础设施配套费收入</t>
  </si>
  <si>
    <t>十三、小型水库移民扶助基金收入</t>
  </si>
  <si>
    <t>十四、国家重大水利工程建设基金收入</t>
  </si>
  <si>
    <t>十五、车辆通行费</t>
  </si>
  <si>
    <t>十六、污水处理费收入</t>
  </si>
  <si>
    <t>十七、彩票发行机构和彩票销售机构的
      业务费用</t>
  </si>
  <si>
    <t>十八、其他政府性基金收入</t>
  </si>
  <si>
    <t>十九、彩票发行机构和彩票销售机构的
      业务费用</t>
  </si>
  <si>
    <t>二十、其他政府性基金收入</t>
  </si>
  <si>
    <t>附表十</t>
  </si>
  <si>
    <t>西平县2024年政府性基金预算支出（草案）表</t>
  </si>
  <si>
    <t xml:space="preserve">   单位：万元</t>
  </si>
  <si>
    <t>一、文化旅游体育与传媒支出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</si>
  <si>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</si>
  <si>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</si>
  <si>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</si>
  <si>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>三、节能环保支出</t>
  </si>
  <si>
    <t>四、城乡社区支出</t>
  </si>
  <si>
    <t xml:space="preserve">    国有土地使用权出让收入安排的支出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</si>
  <si>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</si>
  <si>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</si>
  <si>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</si>
  <si>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</si>
  <si>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公共租赁住房支出</t>
  </si>
  <si>
    <t xml:space="preserve">      其他国有土地使用权出让收入安排的支出</t>
  </si>
  <si>
    <t>农业生产发展支出</t>
  </si>
  <si>
    <t xml:space="preserve">    国有土地收益基金安排的支出</t>
  </si>
  <si>
    <t xml:space="preserve">    农业土地开发资金安排的支出</t>
  </si>
  <si>
    <t>381</t>
  </si>
  <si>
    <t xml:space="preserve">    城市基础设施配套费安排的支出</t>
  </si>
  <si>
    <t xml:space="preserve">      城市公共设施</t>
  </si>
  <si>
    <t xml:space="preserve">      城市环境卫生</t>
  </si>
  <si>
    <t xml:space="preserve">      其他城市基础设施配套费安排的支出</t>
  </si>
  <si>
    <t xml:space="preserve">    污水处理费收入安排的支出</t>
  </si>
  <si>
    <t xml:space="preserve">      污水处理设施建设和运营</t>
  </si>
  <si>
    <t>五、农林水支出</t>
  </si>
  <si>
    <t xml:space="preserve">    大中型水库库区基金安排的支出</t>
  </si>
  <si>
    <t xml:space="preserve">      基础设施建设和经济发展</t>
  </si>
  <si>
    <t>六、交通运输支出</t>
  </si>
  <si>
    <t>七、资源勘探工业信息等支出</t>
  </si>
  <si>
    <t>八、其他支出</t>
  </si>
  <si>
    <t xml:space="preserve">    其他政府性基金及对应专项债务收入安排
    的支出</t>
  </si>
  <si>
    <t xml:space="preserve">    其他地方自行试点项目收益专项债券收入
    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</si>
  <si>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</si>
  <si>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</si>
  <si>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</si>
  <si>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</si>
  <si>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</si>
  <si>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用于城乡医疗救助的的彩票公益金支出</t>
  </si>
  <si>
    <t xml:space="preserve">      用于其他社会公益事业的彩票公益金支出</t>
  </si>
  <si>
    <t>九、债务付息支出</t>
  </si>
  <si>
    <t>十、债务发行费用支出</t>
  </si>
  <si>
    <t>十一、抗疫特别国债安排的支出</t>
  </si>
  <si>
    <t xml:space="preserve">      基础设施建设</t>
  </si>
  <si>
    <t xml:space="preserve">      市政设施建设</t>
  </si>
  <si>
    <t>支出合计</t>
  </si>
  <si>
    <t>附表十一</t>
  </si>
  <si>
    <t>西平县2024年国有资本经营收入预算（草案）表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</si>
  <si>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</si>
  <si>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</si>
  <si>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</si>
  <si>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</si>
  <si>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</si>
  <si>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</si>
  <si>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</si>
  <si>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</si>
  <si>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</si>
  <si>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</si>
  <si>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</si>
  <si>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</si>
  <si>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</si>
  <si>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</si>
  <si>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</si>
  <si>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</si>
  <si>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</si>
  <si>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</si>
  <si>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</si>
  <si>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</si>
  <si>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</si>
  <si>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上级补助收入</t>
  </si>
  <si>
    <t>国有央企企业退休人员社会化管理补助收入</t>
  </si>
  <si>
    <t>本年收入合计</t>
  </si>
  <si>
    <t>上年结转</t>
  </si>
  <si>
    <t>收入总计</t>
  </si>
  <si>
    <t>附表十二</t>
  </si>
  <si>
    <t>西平县2024年国有资本经营支出预算（草案）表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</si>
  <si>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</si>
  <si>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</si>
  <si>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</si>
  <si>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</si>
  <si>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</si>
  <si>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</si>
  <si>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</si>
  <si>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</si>
  <si>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</si>
  <si>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</si>
  <si>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</si>
  <si>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</si>
  <si>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</si>
  <si>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</si>
  <si>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</si>
  <si>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</si>
  <si>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</si>
  <si>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</si>
  <si>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21年预算</t>
  </si>
  <si>
    <t>2020乡镇</t>
  </si>
  <si>
    <t>21县本级</t>
  </si>
  <si>
    <t>城建税</t>
  </si>
  <si>
    <t>车船使用税</t>
  </si>
  <si>
    <t>土地使用税</t>
  </si>
  <si>
    <t>环保税</t>
  </si>
  <si>
    <t>国有资源有偿使用</t>
  </si>
  <si>
    <t>计生行政收费</t>
  </si>
  <si>
    <t>其它收入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</si>
</sst>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_);[Red]\(#,##0\)"/>
    <numFmt numFmtId="179" formatCode="#,##0.00_);[Red]\(#,##0.00\)"/>
    <numFmt numFmtId="180" formatCode="0_);[Red]\(0\)"/>
    <numFmt numFmtId="181" formatCode="0.0_ "/>
    <numFmt numFmtId="182" formatCode="#,##0_ "/>
  </numFmts>
  <fonts count="79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3"/>
      <name val="黑体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3"/>
      <name val="宋体"/>
      <charset val="134"/>
    </font>
    <font>
      <b/>
      <sz val="11"/>
      <name val="宋体"/>
      <charset val="134"/>
      <scheme val="minor"/>
    </font>
    <font>
      <sz val="18"/>
      <name val="黑体"/>
      <charset val="134"/>
    </font>
    <font>
      <b/>
      <sz val="18"/>
      <name val="黑体"/>
      <charset val="134"/>
    </font>
    <font>
      <sz val="14"/>
      <color theme="1"/>
      <name val="仿宋_GB2312"/>
      <charset val="134"/>
    </font>
    <font>
      <sz val="18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name val="宋体"/>
      <charset val="134"/>
    </font>
    <font>
      <sz val="18"/>
      <color theme="1"/>
      <name val="宋体"/>
      <charset val="134"/>
    </font>
    <font>
      <sz val="13"/>
      <color theme="1"/>
      <name val="黑体"/>
      <charset val="134"/>
    </font>
    <font>
      <b/>
      <sz val="18"/>
      <color theme="1"/>
      <name val="黑体"/>
      <charset val="134"/>
    </font>
    <font>
      <b/>
      <sz val="13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黑体"/>
      <charset val="134"/>
    </font>
    <font>
      <sz val="14"/>
      <color theme="1"/>
      <name val="楷体_GB2312"/>
      <charset val="134"/>
    </font>
    <font>
      <b/>
      <sz val="12"/>
      <color theme="1"/>
      <name val="宋体"/>
      <charset val="134"/>
    </font>
    <font>
      <sz val="10"/>
      <color rgb="FFFF0000"/>
      <name val="宋体"/>
      <charset val="134"/>
      <scheme val="minor"/>
    </font>
    <font>
      <sz val="14"/>
      <name val="楷体_GB2312"/>
      <charset val="134"/>
    </font>
    <font>
      <sz val="12"/>
      <color rgb="FFFF0000"/>
      <name val="宋体"/>
      <charset val="134"/>
    </font>
    <font>
      <b/>
      <sz val="14"/>
      <name val="Times New Roman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9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6"/>
      <color rgb="FF000000"/>
      <name val="方正黑体简体"/>
      <charset val="134"/>
    </font>
    <font>
      <sz val="16"/>
      <name val="方正黑体简体"/>
      <charset val="134"/>
    </font>
    <font>
      <sz val="24"/>
      <name val="方正黑体简体"/>
      <charset val="134"/>
    </font>
    <font>
      <sz val="22"/>
      <name val="黑体"/>
      <charset val="134"/>
    </font>
    <font>
      <sz val="18"/>
      <name val="方正黑体简体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b/>
      <sz val="14"/>
      <name val="宋体"/>
      <charset val="134"/>
    </font>
    <font>
      <sz val="11"/>
      <name val="Times New Roman"/>
      <charset val="134"/>
    </font>
    <font>
      <sz val="1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5" borderId="10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6" borderId="13" applyNumberFormat="0" applyAlignment="0" applyProtection="0">
      <alignment vertical="center"/>
    </xf>
    <xf numFmtId="0" fontId="61" fillId="7" borderId="14" applyNumberFormat="0" applyAlignment="0" applyProtection="0">
      <alignment vertical="center"/>
    </xf>
    <xf numFmtId="0" fontId="62" fillId="7" borderId="13" applyNumberFormat="0" applyAlignment="0" applyProtection="0">
      <alignment vertical="center"/>
    </xf>
    <xf numFmtId="0" fontId="63" fillId="8" borderId="15" applyNumberFormat="0" applyAlignment="0" applyProtection="0">
      <alignment vertical="center"/>
    </xf>
    <xf numFmtId="0" fontId="64" fillId="0" borderId="16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0"/>
    <xf numFmtId="0" fontId="2" fillId="0" borderId="0">
      <alignment vertical="center"/>
    </xf>
    <xf numFmtId="0" fontId="71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3" fillId="37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5" fillId="0" borderId="0">
      <alignment vertical="center"/>
    </xf>
    <xf numFmtId="43" fontId="0" fillId="0" borderId="0" applyFont="0" applyFill="0" applyBorder="0" applyAlignment="0" applyProtection="0"/>
  </cellStyleXfs>
  <cellXfs count="28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0" borderId="0" xfId="67" applyFont="1" applyFill="1"/>
    <xf numFmtId="0" fontId="1" fillId="0" borderId="0" xfId="69" applyFont="1">
      <alignment vertical="center"/>
    </xf>
    <xf numFmtId="0" fontId="0" fillId="0" borderId="0" xfId="67" applyFill="1"/>
    <xf numFmtId="0" fontId="2" fillId="0" borderId="0" xfId="0" applyFont="1" applyFill="1" applyAlignment="1">
      <alignment vertical="center"/>
    </xf>
    <xf numFmtId="0" fontId="1" fillId="0" borderId="0" xfId="67" applyFont="1" applyFill="1" applyAlignment="1">
      <alignment vertical="center"/>
    </xf>
    <xf numFmtId="0" fontId="3" fillId="0" borderId="0" xfId="65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right" vertical="center"/>
    </xf>
    <xf numFmtId="0" fontId="1" fillId="0" borderId="2" xfId="58" applyFont="1" applyFill="1" applyBorder="1" applyAlignment="1">
      <alignment horizontal="center" vertical="center" wrapText="1"/>
    </xf>
    <xf numFmtId="0" fontId="1" fillId="0" borderId="2" xfId="67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left" vertical="center"/>
    </xf>
    <xf numFmtId="177" fontId="4" fillId="0" borderId="2" xfId="71" applyNumberFormat="1" applyFont="1" applyFill="1" applyBorder="1" applyAlignment="1">
      <alignment horizontal="right" vertical="center" wrapText="1"/>
    </xf>
    <xf numFmtId="178" fontId="1" fillId="0" borderId="0" xfId="67" applyNumberFormat="1" applyFont="1" applyFill="1"/>
    <xf numFmtId="10" fontId="1" fillId="0" borderId="0" xfId="50" applyNumberFormat="1" applyFont="1" applyFill="1" applyAlignment="1"/>
    <xf numFmtId="0" fontId="2" fillId="0" borderId="2" xfId="65" applyFont="1" applyFill="1" applyBorder="1" applyAlignment="1">
      <alignment horizontal="left" vertical="center" indent="1"/>
    </xf>
    <xf numFmtId="177" fontId="2" fillId="3" borderId="2" xfId="71" applyNumberFormat="1" applyFont="1" applyFill="1" applyBorder="1" applyAlignment="1" applyProtection="1">
      <alignment horizontal="right" vertical="center" wrapText="1"/>
    </xf>
    <xf numFmtId="177" fontId="2" fillId="0" borderId="2" xfId="71" applyNumberFormat="1" applyFont="1" applyFill="1" applyBorder="1" applyAlignment="1" applyProtection="1">
      <alignment horizontal="right" vertical="center" wrapText="1"/>
    </xf>
    <xf numFmtId="177" fontId="5" fillId="0" borderId="2" xfId="71" applyNumberFormat="1" applyFont="1" applyFill="1" applyBorder="1" applyAlignment="1">
      <alignment horizontal="right" vertical="center" wrapText="1"/>
    </xf>
    <xf numFmtId="0" fontId="1" fillId="0" borderId="2" xfId="67" applyFont="1" applyFill="1" applyBorder="1"/>
    <xf numFmtId="177" fontId="1" fillId="0" borderId="2" xfId="67" applyNumberFormat="1" applyFont="1" applyFill="1" applyBorder="1"/>
    <xf numFmtId="0" fontId="1" fillId="0" borderId="2" xfId="65" applyFont="1" applyFill="1" applyBorder="1" applyAlignment="1">
      <alignment horizontal="center" vertical="center"/>
    </xf>
    <xf numFmtId="0" fontId="0" fillId="0" borderId="2" xfId="58" applyFont="1" applyFill="1" applyBorder="1" applyAlignment="1">
      <alignment vertical="center"/>
    </xf>
    <xf numFmtId="177" fontId="2" fillId="0" borderId="2" xfId="71" applyNumberFormat="1" applyFont="1" applyFill="1" applyBorder="1" applyAlignment="1">
      <alignment horizontal="right" vertical="center" wrapText="1"/>
    </xf>
    <xf numFmtId="0" fontId="0" fillId="0" borderId="2" xfId="67" applyFill="1" applyBorder="1"/>
    <xf numFmtId="177" fontId="0" fillId="0" borderId="2" xfId="67" applyNumberFormat="1" applyFill="1" applyBorder="1"/>
    <xf numFmtId="0" fontId="1" fillId="0" borderId="2" xfId="69" applyFont="1" applyBorder="1" applyAlignment="1">
      <alignment horizontal="center" vertical="center"/>
    </xf>
    <xf numFmtId="177" fontId="1" fillId="0" borderId="2" xfId="71" applyNumberFormat="1" applyFont="1" applyFill="1" applyBorder="1" applyAlignment="1">
      <alignment horizontal="right" vertical="center" wrapText="1"/>
    </xf>
    <xf numFmtId="0" fontId="1" fillId="0" borderId="0" xfId="66" applyFont="1" applyFill="1" applyAlignment="1">
      <alignment vertical="center"/>
    </xf>
    <xf numFmtId="0" fontId="2" fillId="0" borderId="0" xfId="67" applyFont="1" applyFill="1"/>
    <xf numFmtId="0" fontId="2" fillId="0" borderId="0" xfId="67" applyFont="1" applyFill="1" applyAlignment="1">
      <alignment horizontal="right"/>
    </xf>
    <xf numFmtId="0" fontId="4" fillId="0" borderId="2" xfId="70" applyFont="1" applyFill="1" applyBorder="1">
      <alignment vertical="center"/>
    </xf>
    <xf numFmtId="179" fontId="1" fillId="0" borderId="2" xfId="68" applyNumberFormat="1" applyFont="1" applyFill="1" applyBorder="1" applyAlignment="1" applyProtection="1">
      <alignment horizontal="right" vertical="center" wrapText="1"/>
    </xf>
    <xf numFmtId="0" fontId="5" fillId="0" borderId="2" xfId="70" applyFont="1" applyFill="1" applyBorder="1" applyAlignment="1">
      <alignment horizontal="left" vertical="center" indent="1"/>
    </xf>
    <xf numFmtId="179" fontId="2" fillId="0" borderId="2" xfId="68" applyNumberFormat="1" applyFont="1" applyFill="1" applyBorder="1" applyAlignment="1" applyProtection="1">
      <alignment horizontal="right" vertical="center" wrapText="1"/>
    </xf>
    <xf numFmtId="0" fontId="5" fillId="0" borderId="2" xfId="70" applyFont="1" applyFill="1" applyBorder="1" applyAlignment="1">
      <alignment horizontal="left" vertical="center" wrapText="1" indent="1"/>
    </xf>
    <xf numFmtId="0" fontId="4" fillId="0" borderId="2" xfId="70" applyFont="1" applyFill="1" applyBorder="1" applyAlignment="1">
      <alignment horizontal="center" vertical="center"/>
    </xf>
    <xf numFmtId="0" fontId="2" fillId="0" borderId="2" xfId="69" applyFont="1" applyBorder="1">
      <alignment vertical="center"/>
    </xf>
    <xf numFmtId="179" fontId="2" fillId="3" borderId="2" xfId="71" applyNumberFormat="1" applyFont="1" applyFill="1" applyBorder="1" applyAlignment="1">
      <alignment horizontal="right" vertical="center" wrapText="1"/>
    </xf>
    <xf numFmtId="0" fontId="2" fillId="0" borderId="2" xfId="67" applyFont="1" applyFill="1" applyBorder="1" applyAlignment="1">
      <alignment horizontal="left" vertical="center" wrapText="1"/>
    </xf>
    <xf numFmtId="178" fontId="0" fillId="0" borderId="0" xfId="67" applyNumberFormat="1" applyFill="1"/>
    <xf numFmtId="0" fontId="2" fillId="0" borderId="0" xfId="56">
      <alignment vertical="center"/>
    </xf>
    <xf numFmtId="0" fontId="2" fillId="0" borderId="0" xfId="56" applyFont="1" applyFill="1" applyAlignment="1">
      <alignment vertical="center"/>
    </xf>
    <xf numFmtId="0" fontId="0" fillId="4" borderId="0" xfId="52" applyFont="1" applyFill="1" applyAlignment="1">
      <alignment vertical="center"/>
    </xf>
    <xf numFmtId="0" fontId="0" fillId="0" borderId="0" xfId="52" applyFont="1" applyFill="1" applyAlignment="1">
      <alignment vertical="center"/>
    </xf>
    <xf numFmtId="180" fontId="0" fillId="0" borderId="0" xfId="52" applyNumberFormat="1" applyFont="1" applyFill="1" applyAlignment="1">
      <alignment vertical="center"/>
    </xf>
    <xf numFmtId="181" fontId="0" fillId="0" borderId="0" xfId="52" applyNumberFormat="1" applyFont="1" applyFill="1" applyAlignment="1">
      <alignment vertical="center"/>
    </xf>
    <xf numFmtId="0" fontId="6" fillId="0" borderId="0" xfId="56" applyFont="1" applyFill="1" applyAlignment="1">
      <alignment vertical="center" wrapText="1"/>
    </xf>
    <xf numFmtId="180" fontId="7" fillId="0" borderId="0" xfId="56" applyNumberFormat="1" applyFont="1" applyFill="1" applyAlignment="1">
      <alignment vertical="center"/>
    </xf>
    <xf numFmtId="181" fontId="7" fillId="0" borderId="0" xfId="56" applyNumberFormat="1" applyFont="1" applyFill="1" applyAlignment="1">
      <alignment vertical="center"/>
    </xf>
    <xf numFmtId="0" fontId="8" fillId="0" borderId="0" xfId="56" applyFont="1" applyFill="1" applyAlignment="1">
      <alignment horizontal="center" vertical="center"/>
    </xf>
    <xf numFmtId="0" fontId="9" fillId="0" borderId="0" xfId="56" applyFont="1" applyFill="1" applyAlignment="1">
      <alignment horizontal="center" vertical="center"/>
    </xf>
    <xf numFmtId="181" fontId="9" fillId="0" borderId="0" xfId="56" applyNumberFormat="1" applyFont="1" applyFill="1" applyAlignment="1">
      <alignment horizontal="center" vertical="center"/>
    </xf>
    <xf numFmtId="0" fontId="10" fillId="0" borderId="0" xfId="56" applyFont="1" applyFill="1" applyAlignment="1">
      <alignment horizontal="left" vertical="center" wrapText="1"/>
    </xf>
    <xf numFmtId="180" fontId="10" fillId="0" borderId="0" xfId="56" applyNumberFormat="1" applyFont="1" applyFill="1" applyAlignment="1">
      <alignment vertical="center"/>
    </xf>
    <xf numFmtId="181" fontId="10" fillId="0" borderId="0" xfId="56" applyNumberFormat="1" applyFont="1" applyFill="1" applyAlignment="1">
      <alignment vertical="center"/>
    </xf>
    <xf numFmtId="0" fontId="2" fillId="0" borderId="0" xfId="56" applyFont="1" applyFill="1" applyAlignment="1">
      <alignment horizontal="right" vertical="center"/>
    </xf>
    <xf numFmtId="0" fontId="11" fillId="0" borderId="2" xfId="52" applyFont="1" applyFill="1" applyBorder="1" applyAlignment="1">
      <alignment horizontal="center" vertical="center"/>
    </xf>
    <xf numFmtId="180" fontId="11" fillId="0" borderId="2" xfId="52" applyNumberFormat="1" applyFont="1" applyFill="1" applyBorder="1" applyAlignment="1">
      <alignment horizontal="center" vertical="center" wrapText="1"/>
    </xf>
    <xf numFmtId="181" fontId="11" fillId="0" borderId="2" xfId="58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81" fontId="0" fillId="0" borderId="2" xfId="52" applyNumberFormat="1" applyFont="1" applyFill="1" applyBorder="1" applyAlignment="1" applyProtection="1">
      <alignment horizontal="center" vertical="center"/>
      <protection locked="0"/>
    </xf>
    <xf numFmtId="0" fontId="0" fillId="0" borderId="2" xfId="52" applyFont="1" applyFill="1" applyBorder="1" applyAlignment="1">
      <alignment vertical="center"/>
    </xf>
    <xf numFmtId="3" fontId="7" fillId="0" borderId="2" xfId="0" applyNumberFormat="1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indent="3"/>
    </xf>
    <xf numFmtId="0" fontId="7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0" xfId="56" applyFont="1" applyFill="1" applyAlignment="1">
      <alignment vertical="center" wrapText="1"/>
    </xf>
    <xf numFmtId="0" fontId="13" fillId="0" borderId="0" xfId="56" applyFont="1" applyFill="1" applyAlignment="1">
      <alignment horizontal="center" vertical="center"/>
    </xf>
    <xf numFmtId="0" fontId="14" fillId="0" borderId="0" xfId="56" applyFont="1" applyFill="1" applyAlignment="1">
      <alignment horizontal="center" vertical="center"/>
    </xf>
    <xf numFmtId="0" fontId="15" fillId="0" borderId="0" xfId="56" applyFont="1" applyFill="1" applyAlignment="1">
      <alignment horizontal="left" vertical="center" wrapText="1"/>
    </xf>
    <xf numFmtId="0" fontId="15" fillId="0" borderId="0" xfId="56" applyFont="1" applyFill="1" applyAlignment="1">
      <alignment vertical="center"/>
    </xf>
    <xf numFmtId="0" fontId="15" fillId="0" borderId="0" xfId="56" applyFont="1" applyFill="1" applyAlignment="1">
      <alignment horizontal="right" vertical="center"/>
    </xf>
    <xf numFmtId="0" fontId="11" fillId="0" borderId="2" xfId="56" applyFont="1" applyFill="1" applyBorder="1" applyAlignment="1">
      <alignment horizontal="center" vertical="center" wrapText="1"/>
    </xf>
    <xf numFmtId="0" fontId="11" fillId="0" borderId="2" xfId="56" applyFont="1" applyFill="1" applyBorder="1" applyAlignment="1">
      <alignment horizontal="center" vertical="center"/>
    </xf>
    <xf numFmtId="3" fontId="0" fillId="0" borderId="2" xfId="56" applyNumberFormat="1" applyFont="1" applyFill="1" applyBorder="1" applyAlignment="1" applyProtection="1">
      <alignment vertical="center" wrapText="1"/>
    </xf>
    <xf numFmtId="0" fontId="0" fillId="0" borderId="2" xfId="56" applyFont="1" applyFill="1" applyBorder="1" applyAlignment="1">
      <alignment horizontal="center" vertical="center"/>
    </xf>
    <xf numFmtId="0" fontId="2" fillId="0" borderId="2" xfId="56" applyBorder="1" applyAlignment="1">
      <alignment horizontal="center" vertical="center"/>
    </xf>
    <xf numFmtId="3" fontId="5" fillId="0" borderId="2" xfId="56" applyNumberFormat="1" applyFont="1" applyFill="1" applyBorder="1" applyAlignment="1" applyProtection="1">
      <alignment vertical="center" wrapText="1"/>
    </xf>
    <xf numFmtId="181" fontId="0" fillId="0" borderId="2" xfId="56" applyNumberFormat="1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 wrapText="1"/>
    </xf>
    <xf numFmtId="1" fontId="1" fillId="0" borderId="2" xfId="56" applyNumberFormat="1" applyFont="1" applyFill="1" applyBorder="1" applyAlignment="1">
      <alignment horizontal="center" vertical="center"/>
    </xf>
    <xf numFmtId="181" fontId="1" fillId="0" borderId="2" xfId="56" applyNumberFormat="1" applyFont="1" applyFill="1" applyBorder="1" applyAlignment="1">
      <alignment horizontal="center" vertical="center"/>
    </xf>
    <xf numFmtId="0" fontId="2" fillId="0" borderId="2" xfId="56" applyBorder="1">
      <alignment vertical="center"/>
    </xf>
    <xf numFmtId="0" fontId="16" fillId="0" borderId="0" xfId="58" applyFont="1" applyFill="1" applyAlignment="1">
      <alignment vertical="center"/>
    </xf>
    <xf numFmtId="0" fontId="17" fillId="0" borderId="0" xfId="58" applyFont="1" applyFill="1" applyAlignment="1">
      <alignment vertical="center"/>
    </xf>
    <xf numFmtId="0" fontId="18" fillId="0" borderId="0" xfId="52" applyFont="1" applyFill="1" applyAlignment="1">
      <alignment vertical="center"/>
    </xf>
    <xf numFmtId="0" fontId="19" fillId="0" borderId="0" xfId="52" applyFont="1" applyFill="1" applyAlignment="1">
      <alignment vertical="center"/>
    </xf>
    <xf numFmtId="0" fontId="19" fillId="0" borderId="0" xfId="52" applyNumberFormat="1" applyFont="1" applyFill="1" applyAlignment="1">
      <alignment vertical="center"/>
    </xf>
    <xf numFmtId="0" fontId="19" fillId="4" borderId="0" xfId="52" applyFont="1" applyFill="1" applyAlignment="1">
      <alignment vertical="center"/>
    </xf>
    <xf numFmtId="0" fontId="20" fillId="0" borderId="0" xfId="58" applyFont="1" applyFill="1" applyAlignment="1">
      <alignment vertical="center"/>
    </xf>
    <xf numFmtId="0" fontId="16" fillId="0" borderId="0" xfId="58" applyNumberFormat="1" applyFont="1" applyFill="1" applyAlignment="1">
      <alignment vertical="center"/>
    </xf>
    <xf numFmtId="0" fontId="17" fillId="0" borderId="0" xfId="58" applyFont="1" applyFill="1" applyAlignment="1">
      <alignment horizontal="center" vertical="center"/>
    </xf>
    <xf numFmtId="0" fontId="21" fillId="0" borderId="0" xfId="58" applyNumberFormat="1" applyFont="1" applyFill="1" applyAlignment="1">
      <alignment horizontal="center" vertical="center"/>
    </xf>
    <xf numFmtId="0" fontId="21" fillId="0" borderId="0" xfId="58" applyFont="1" applyFill="1" applyAlignment="1">
      <alignment horizontal="center" vertical="center"/>
    </xf>
    <xf numFmtId="0" fontId="15" fillId="0" borderId="0" xfId="58" applyFont="1" applyFill="1" applyAlignment="1">
      <alignment horizontal="left" vertical="center"/>
    </xf>
    <xf numFmtId="0" fontId="15" fillId="0" borderId="0" xfId="58" applyNumberFormat="1" applyFont="1" applyFill="1" applyAlignment="1">
      <alignment vertical="center"/>
    </xf>
    <xf numFmtId="0" fontId="15" fillId="0" borderId="0" xfId="58" applyFont="1" applyFill="1" applyAlignment="1">
      <alignment horizontal="right" vertical="center"/>
    </xf>
    <xf numFmtId="0" fontId="22" fillId="0" borderId="2" xfId="52" applyFont="1" applyFill="1" applyBorder="1" applyAlignment="1">
      <alignment horizontal="center" vertical="center"/>
    </xf>
    <xf numFmtId="0" fontId="22" fillId="0" borderId="2" xfId="52" applyNumberFormat="1" applyFont="1" applyFill="1" applyBorder="1" applyAlignment="1">
      <alignment horizontal="center" vertical="center" wrapText="1"/>
    </xf>
    <xf numFmtId="0" fontId="22" fillId="0" borderId="2" xfId="58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left" vertical="center"/>
    </xf>
    <xf numFmtId="0" fontId="24" fillId="0" borderId="2" xfId="0" applyFont="1" applyFill="1" applyBorder="1" applyAlignment="1">
      <alignment vertical="center"/>
    </xf>
    <xf numFmtId="3" fontId="25" fillId="0" borderId="2" xfId="0" applyNumberFormat="1" applyFont="1" applyFill="1" applyBorder="1" applyAlignment="1" applyProtection="1">
      <alignment horizontal="center" vertical="center"/>
    </xf>
    <xf numFmtId="181" fontId="26" fillId="0" borderId="2" xfId="52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 applyProtection="1">
      <alignment horizontal="center" vertical="center"/>
    </xf>
    <xf numFmtId="0" fontId="25" fillId="0" borderId="3" xfId="0" applyNumberFormat="1" applyFont="1" applyFill="1" applyBorder="1" applyAlignment="1" applyProtection="1">
      <alignment horizontal="left" vertical="center"/>
    </xf>
    <xf numFmtId="182" fontId="25" fillId="0" borderId="2" xfId="0" applyNumberFormat="1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 applyProtection="1">
      <alignment horizontal="center" vertical="center"/>
    </xf>
    <xf numFmtId="182" fontId="25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5" xfId="0" applyNumberFormat="1" applyFont="1" applyFill="1" applyBorder="1" applyAlignment="1" applyProtection="1">
      <alignment horizontal="center" vertical="center"/>
    </xf>
    <xf numFmtId="3" fontId="23" fillId="0" borderId="4" xfId="0" applyNumberFormat="1" applyFont="1" applyFill="1" applyBorder="1" applyAlignment="1" applyProtection="1">
      <alignment horizontal="center" vertical="center"/>
    </xf>
    <xf numFmtId="3" fontId="25" fillId="0" borderId="5" xfId="0" applyNumberFormat="1" applyFont="1" applyFill="1" applyBorder="1" applyAlignment="1" applyProtection="1">
      <alignment horizontal="center" vertical="center"/>
    </xf>
    <xf numFmtId="0" fontId="25" fillId="0" borderId="6" xfId="0" applyNumberFormat="1" applyFont="1" applyFill="1" applyBorder="1" applyAlignment="1" applyProtection="1">
      <alignment horizontal="left" vertical="center"/>
    </xf>
    <xf numFmtId="0" fontId="23" fillId="0" borderId="6" xfId="0" applyNumberFormat="1" applyFont="1" applyFill="1" applyBorder="1" applyAlignment="1" applyProtection="1">
      <alignment horizontal="left" vertical="center"/>
    </xf>
    <xf numFmtId="0" fontId="25" fillId="0" borderId="7" xfId="0" applyNumberFormat="1" applyFont="1" applyFill="1" applyBorder="1" applyAlignment="1" applyProtection="1">
      <alignment horizontal="left" vertical="center"/>
    </xf>
    <xf numFmtId="182" fontId="27" fillId="0" borderId="2" xfId="0" applyNumberFormat="1" applyFont="1" applyFill="1" applyBorder="1" applyAlignment="1">
      <alignment horizontal="center" vertical="center"/>
    </xf>
    <xf numFmtId="0" fontId="25" fillId="0" borderId="2" xfId="52" applyNumberFormat="1" applyFont="1" applyFill="1" applyBorder="1" applyAlignment="1">
      <alignment horizontal="center" vertical="center"/>
    </xf>
    <xf numFmtId="0" fontId="25" fillId="0" borderId="5" xfId="52" applyNumberFormat="1" applyFont="1" applyFill="1" applyBorder="1" applyAlignment="1">
      <alignment horizontal="center" vertical="center"/>
    </xf>
    <xf numFmtId="0" fontId="23" fillId="0" borderId="2" xfId="52" applyNumberFormat="1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vertical="center"/>
    </xf>
    <xf numFmtId="182" fontId="23" fillId="0" borderId="2" xfId="0" applyNumberFormat="1" applyFont="1" applyFill="1" applyBorder="1" applyAlignment="1">
      <alignment horizontal="center" vertical="center"/>
    </xf>
    <xf numFmtId="0" fontId="28" fillId="0" borderId="0" xfId="58" applyFont="1" applyFill="1" applyAlignment="1">
      <alignment vertical="center"/>
    </xf>
    <xf numFmtId="0" fontId="29" fillId="0" borderId="0" xfId="58" applyFont="1" applyFill="1" applyAlignment="1">
      <alignment vertical="center"/>
    </xf>
    <xf numFmtId="0" fontId="2" fillId="0" borderId="0" xfId="58" applyFont="1" applyFill="1" applyAlignment="1">
      <alignment vertical="center"/>
    </xf>
    <xf numFmtId="0" fontId="2" fillId="0" borderId="0" xfId="58" applyFont="1" applyFill="1" applyAlignment="1">
      <alignment horizontal="center" vertical="center"/>
    </xf>
    <xf numFmtId="0" fontId="6" fillId="0" borderId="0" xfId="58" applyFont="1" applyFill="1" applyAlignment="1">
      <alignment vertical="center"/>
    </xf>
    <xf numFmtId="0" fontId="13" fillId="0" borderId="0" xfId="58" applyFont="1" applyFill="1" applyAlignment="1">
      <alignment horizontal="center" vertical="center"/>
    </xf>
    <xf numFmtId="0" fontId="9" fillId="0" borderId="0" xfId="58" applyFont="1" applyFill="1" applyAlignment="1">
      <alignment horizontal="center" vertical="center"/>
    </xf>
    <xf numFmtId="0" fontId="15" fillId="0" borderId="0" xfId="58" applyFont="1" applyFill="1" applyAlignment="1">
      <alignment horizontal="center" vertical="center"/>
    </xf>
    <xf numFmtId="0" fontId="11" fillId="0" borderId="2" xfId="58" applyFont="1" applyFill="1" applyBorder="1" applyAlignment="1">
      <alignment horizontal="center" vertical="center"/>
    </xf>
    <xf numFmtId="0" fontId="11" fillId="4" borderId="2" xfId="58" applyFont="1" applyFill="1" applyBorder="1" applyAlignment="1">
      <alignment horizontal="center" vertical="center" wrapText="1"/>
    </xf>
    <xf numFmtId="0" fontId="11" fillId="0" borderId="2" xfId="58" applyFont="1" applyFill="1" applyBorder="1" applyAlignment="1">
      <alignment horizontal="center" vertical="center" wrapText="1"/>
    </xf>
    <xf numFmtId="0" fontId="0" fillId="0" borderId="2" xfId="58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7" fillId="4" borderId="2" xfId="52" applyFont="1" applyFill="1" applyBorder="1" applyAlignment="1">
      <alignment horizontal="center" vertical="center" wrapText="1"/>
    </xf>
    <xf numFmtId="0" fontId="30" fillId="0" borderId="2" xfId="58" applyFont="1" applyFill="1" applyBorder="1" applyAlignment="1">
      <alignment horizontal="center" vertical="center"/>
    </xf>
    <xf numFmtId="0" fontId="1" fillId="0" borderId="2" xfId="58" applyFont="1" applyFill="1" applyBorder="1" applyAlignment="1">
      <alignment horizontal="center" vertical="center"/>
    </xf>
    <xf numFmtId="0" fontId="2" fillId="0" borderId="0" xfId="58" applyFont="1" applyFill="1" applyBorder="1" applyAlignment="1">
      <alignment horizontal="left" vertical="center" wrapText="1"/>
    </xf>
    <xf numFmtId="0" fontId="2" fillId="0" borderId="0" xfId="58" applyFont="1" applyFill="1" applyBorder="1" applyAlignment="1">
      <alignment horizontal="center" vertical="center" wrapText="1"/>
    </xf>
    <xf numFmtId="0" fontId="31" fillId="0" borderId="0" xfId="58" applyFont="1" applyFill="1" applyAlignment="1">
      <alignment vertical="center"/>
    </xf>
    <xf numFmtId="0" fontId="32" fillId="0" borderId="0" xfId="58" applyFont="1" applyFill="1" applyAlignment="1">
      <alignment vertical="center"/>
    </xf>
    <xf numFmtId="0" fontId="30" fillId="0" borderId="0" xfId="58" applyFont="1" applyFill="1" applyAlignment="1">
      <alignment vertical="center"/>
    </xf>
    <xf numFmtId="0" fontId="18" fillId="0" borderId="0" xfId="52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center" vertical="center"/>
    </xf>
    <xf numFmtId="0" fontId="31" fillId="0" borderId="0" xfId="58" applyNumberFormat="1" applyFont="1" applyFill="1" applyAlignment="1">
      <alignment horizontal="center" vertical="center"/>
    </xf>
    <xf numFmtId="0" fontId="31" fillId="0" borderId="0" xfId="58" applyFont="1" applyFill="1" applyAlignment="1">
      <alignment horizontal="center" vertical="center"/>
    </xf>
    <xf numFmtId="0" fontId="32" fillId="0" borderId="0" xfId="58" applyFont="1" applyFill="1" applyAlignment="1" applyProtection="1">
      <alignment vertical="center"/>
      <protection locked="0"/>
    </xf>
    <xf numFmtId="0" fontId="33" fillId="0" borderId="0" xfId="58" applyFont="1" applyFill="1" applyAlignment="1">
      <alignment horizontal="left" vertical="center"/>
    </xf>
    <xf numFmtId="0" fontId="33" fillId="0" borderId="0" xfId="58" applyNumberFormat="1" applyFont="1" applyFill="1" applyAlignment="1">
      <alignment horizontal="center" vertical="center"/>
    </xf>
    <xf numFmtId="0" fontId="33" fillId="0" borderId="0" xfId="58" applyFont="1" applyFill="1" applyAlignment="1">
      <alignment horizontal="center" vertical="center"/>
    </xf>
    <xf numFmtId="0" fontId="34" fillId="0" borderId="2" xfId="52" applyFont="1" applyFill="1" applyBorder="1" applyAlignment="1">
      <alignment horizontal="center" vertical="center"/>
    </xf>
    <xf numFmtId="0" fontId="34" fillId="0" borderId="2" xfId="52" applyNumberFormat="1" applyFont="1" applyFill="1" applyBorder="1" applyAlignment="1">
      <alignment horizontal="center" vertical="center" wrapText="1"/>
    </xf>
    <xf numFmtId="0" fontId="34" fillId="0" borderId="2" xfId="58" applyFont="1" applyFill="1" applyBorder="1" applyAlignment="1">
      <alignment horizontal="center" vertical="center" wrapText="1"/>
    </xf>
    <xf numFmtId="182" fontId="24" fillId="0" borderId="2" xfId="0" applyNumberFormat="1" applyFont="1" applyFill="1" applyBorder="1" applyAlignment="1">
      <alignment horizontal="center" vertical="center"/>
    </xf>
    <xf numFmtId="182" fontId="18" fillId="0" borderId="0" xfId="52" applyNumberFormat="1" applyFont="1" applyFill="1" applyAlignment="1">
      <alignment vertical="center"/>
    </xf>
    <xf numFmtId="182" fontId="24" fillId="0" borderId="2" xfId="0" applyNumberFormat="1" applyFont="1" applyFill="1" applyBorder="1" applyAlignment="1" applyProtection="1">
      <alignment horizontal="center" vertical="center"/>
      <protection locked="0"/>
    </xf>
    <xf numFmtId="182" fontId="35" fillId="0" borderId="2" xfId="0" applyNumberFormat="1" applyFont="1" applyFill="1" applyBorder="1" applyAlignment="1">
      <alignment horizontal="center" vertical="center"/>
    </xf>
    <xf numFmtId="182" fontId="24" fillId="0" borderId="5" xfId="0" applyNumberFormat="1" applyFont="1" applyFill="1" applyBorder="1" applyAlignment="1">
      <alignment horizontal="center" vertical="center"/>
    </xf>
    <xf numFmtId="0" fontId="11" fillId="0" borderId="2" xfId="58" applyNumberFormat="1" applyFont="1" applyFill="1" applyBorder="1" applyAlignment="1">
      <alignment horizontal="center" vertical="center" wrapText="1"/>
    </xf>
    <xf numFmtId="0" fontId="0" fillId="0" borderId="2" xfId="58" applyNumberFormat="1" applyFont="1" applyFill="1" applyBorder="1" applyAlignment="1">
      <alignment horizontal="center" vertical="center"/>
    </xf>
    <xf numFmtId="181" fontId="0" fillId="0" borderId="2" xfId="58" applyNumberFormat="1" applyFont="1" applyFill="1" applyBorder="1" applyAlignment="1">
      <alignment horizontal="center" vertical="center"/>
    </xf>
    <xf numFmtId="0" fontId="29" fillId="0" borderId="0" xfId="58" applyNumberFormat="1" applyFont="1" applyFill="1" applyAlignment="1">
      <alignment horizontal="center" vertical="center"/>
    </xf>
    <xf numFmtId="181" fontId="1" fillId="0" borderId="2" xfId="58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81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81" fontId="0" fillId="0" borderId="2" xfId="0" applyNumberFormat="1" applyFont="1" applyBorder="1" applyAlignment="1">
      <alignment horizontal="center"/>
    </xf>
    <xf numFmtId="0" fontId="37" fillId="0" borderId="0" xfId="0" applyFont="1">
      <alignment vertical="center"/>
    </xf>
    <xf numFmtId="0" fontId="0" fillId="0" borderId="2" xfId="49" applyFont="1" applyFill="1" applyBorder="1" applyAlignment="1">
      <alignment horizontal="left" vertical="center"/>
    </xf>
    <xf numFmtId="181" fontId="0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" fontId="38" fillId="0" borderId="2" xfId="0" applyNumberFormat="1" applyFont="1" applyBorder="1">
      <alignment vertical="center"/>
    </xf>
    <xf numFmtId="0" fontId="39" fillId="0" borderId="2" xfId="0" applyFont="1" applyBorder="1" applyAlignment="1">
      <alignment horizontal="right"/>
    </xf>
    <xf numFmtId="0" fontId="40" fillId="0" borderId="2" xfId="0" applyFont="1" applyBorder="1">
      <alignment vertical="center"/>
    </xf>
    <xf numFmtId="0" fontId="41" fillId="0" borderId="2" xfId="0" applyFont="1" applyBorder="1">
      <alignment vertical="center"/>
    </xf>
    <xf numFmtId="181" fontId="40" fillId="0" borderId="2" xfId="0" applyNumberFormat="1" applyFont="1" applyBorder="1" applyAlignment="1">
      <alignment horizontal="right"/>
    </xf>
    <xf numFmtId="0" fontId="10" fillId="0" borderId="9" xfId="0" applyFont="1" applyBorder="1" applyAlignment="1">
      <alignment horizontal="left" vertical="center"/>
    </xf>
    <xf numFmtId="0" fontId="39" fillId="0" borderId="9" xfId="0" applyFont="1" applyBorder="1" applyAlignment="1">
      <alignment horizontal="right"/>
    </xf>
    <xf numFmtId="181" fontId="39" fillId="0" borderId="9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39" fillId="0" borderId="0" xfId="0" applyFont="1" applyAlignment="1">
      <alignment horizontal="right"/>
    </xf>
    <xf numFmtId="181" fontId="39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42" fillId="0" borderId="0" xfId="0" applyFont="1">
      <alignment vertical="center"/>
    </xf>
    <xf numFmtId="0" fontId="0" fillId="0" borderId="0" xfId="0" applyNumberFormat="1">
      <alignment vertical="center"/>
    </xf>
    <xf numFmtId="0" fontId="43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36" fillId="0" borderId="0" xfId="0" applyNumberFormat="1" applyFont="1">
      <alignment vertical="center"/>
    </xf>
    <xf numFmtId="0" fontId="36" fillId="0" borderId="0" xfId="0" applyFont="1" applyAlignment="1">
      <alignment horizontal="right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81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81" fontId="0" fillId="0" borderId="2" xfId="0" applyNumberFormat="1" applyFont="1" applyBorder="1" applyAlignment="1">
      <alignment horizontal="center" vertical="center"/>
    </xf>
    <xf numFmtId="176" fontId="0" fillId="0" borderId="2" xfId="58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49" applyFont="1" applyFill="1" applyBorder="1" applyAlignment="1">
      <alignment horizontal="center" vertical="center"/>
    </xf>
    <xf numFmtId="0" fontId="1" fillId="0" borderId="2" xfId="56" applyNumberFormat="1" applyFont="1" applyFill="1" applyBorder="1" applyAlignment="1">
      <alignment horizontal="center" vertical="center"/>
    </xf>
    <xf numFmtId="0" fontId="42" fillId="0" borderId="0" xfId="0" applyNumberFormat="1" applyFont="1">
      <alignment vertical="center"/>
    </xf>
    <xf numFmtId="0" fontId="0" fillId="0" borderId="0" xfId="0" applyBorder="1">
      <alignment vertical="center"/>
    </xf>
    <xf numFmtId="0" fontId="44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42" fillId="0" borderId="0" xfId="0" applyFont="1" applyBorder="1">
      <alignment vertical="center"/>
    </xf>
    <xf numFmtId="0" fontId="13" fillId="0" borderId="0" xfId="49" applyFont="1" applyAlignment="1">
      <alignment horizontal="center"/>
    </xf>
    <xf numFmtId="0" fontId="36" fillId="0" borderId="0" xfId="49" applyFont="1" applyAlignment="1"/>
    <xf numFmtId="31" fontId="36" fillId="0" borderId="0" xfId="49" applyNumberFormat="1" applyFont="1" applyBorder="1" applyAlignment="1"/>
    <xf numFmtId="0" fontId="36" fillId="0" borderId="0" xfId="49" applyFont="1" applyBorder="1" applyAlignment="1">
      <alignment horizontal="right"/>
    </xf>
    <xf numFmtId="0" fontId="11" fillId="0" borderId="5" xfId="49" applyFont="1" applyFill="1" applyBorder="1" applyAlignment="1">
      <alignment horizontal="center" vertical="center"/>
    </xf>
    <xf numFmtId="0" fontId="11" fillId="0" borderId="5" xfId="49" applyFont="1" applyFill="1" applyBorder="1" applyAlignment="1">
      <alignment horizontal="center" vertical="center" wrapText="1"/>
    </xf>
    <xf numFmtId="0" fontId="11" fillId="0" borderId="8" xfId="49" applyFont="1" applyFill="1" applyBorder="1" applyAlignment="1">
      <alignment horizontal="center" vertical="center"/>
    </xf>
    <xf numFmtId="0" fontId="11" fillId="0" borderId="8" xfId="49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/>
    </xf>
    <xf numFmtId="0" fontId="11" fillId="0" borderId="4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1" fontId="44" fillId="0" borderId="2" xfId="49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181" fontId="0" fillId="0" borderId="0" xfId="0" applyNumberFormat="1" applyFill="1">
      <alignment vertical="center"/>
    </xf>
    <xf numFmtId="0" fontId="13" fillId="0" borderId="0" xfId="49" applyFont="1" applyFill="1" applyAlignment="1">
      <alignment horizontal="center"/>
    </xf>
    <xf numFmtId="176" fontId="13" fillId="0" borderId="0" xfId="49" applyNumberFormat="1" applyFont="1" applyFill="1" applyAlignment="1">
      <alignment horizontal="center"/>
    </xf>
    <xf numFmtId="181" fontId="13" fillId="0" borderId="0" xfId="49" applyNumberFormat="1" applyFont="1" applyFill="1" applyAlignment="1">
      <alignment horizontal="center"/>
    </xf>
    <xf numFmtId="0" fontId="36" fillId="0" borderId="0" xfId="49" applyFont="1" applyFill="1"/>
    <xf numFmtId="176" fontId="36" fillId="0" borderId="0" xfId="49" applyNumberFormat="1" applyFont="1" applyFill="1" applyAlignment="1">
      <alignment horizontal="center"/>
    </xf>
    <xf numFmtId="176" fontId="36" fillId="0" borderId="1" xfId="49" applyNumberFormat="1" applyFont="1" applyFill="1" applyBorder="1" applyAlignment="1">
      <alignment horizontal="center"/>
    </xf>
    <xf numFmtId="176" fontId="36" fillId="0" borderId="1" xfId="49" applyNumberFormat="1" applyFont="1" applyFill="1" applyBorder="1" applyAlignment="1">
      <alignment horizontal="left"/>
    </xf>
    <xf numFmtId="0" fontId="36" fillId="0" borderId="0" xfId="49" applyFont="1" applyFill="1" applyBorder="1" applyAlignment="1">
      <alignment horizontal="right"/>
    </xf>
    <xf numFmtId="181" fontId="36" fillId="0" borderId="0" xfId="49" applyNumberFormat="1" applyFont="1" applyFill="1" applyBorder="1" applyAlignment="1">
      <alignment horizontal="right"/>
    </xf>
    <xf numFmtId="176" fontId="11" fillId="0" borderId="5" xfId="49" applyNumberFormat="1" applyFont="1" applyFill="1" applyBorder="1" applyAlignment="1">
      <alignment horizontal="center" vertical="center" wrapText="1"/>
    </xf>
    <xf numFmtId="181" fontId="11" fillId="0" borderId="5" xfId="49" applyNumberFormat="1" applyFont="1" applyFill="1" applyBorder="1" applyAlignment="1">
      <alignment horizontal="center" vertical="center" wrapText="1"/>
    </xf>
    <xf numFmtId="176" fontId="11" fillId="0" borderId="8" xfId="49" applyNumberFormat="1" applyFont="1" applyFill="1" applyBorder="1" applyAlignment="1">
      <alignment horizontal="center" vertical="center" wrapText="1"/>
    </xf>
    <xf numFmtId="181" fontId="11" fillId="0" borderId="8" xfId="49" applyNumberFormat="1" applyFont="1" applyFill="1" applyBorder="1" applyAlignment="1">
      <alignment horizontal="center" vertical="center" wrapText="1"/>
    </xf>
    <xf numFmtId="176" fontId="11" fillId="0" borderId="4" xfId="49" applyNumberFormat="1" applyFont="1" applyFill="1" applyBorder="1" applyAlignment="1">
      <alignment horizontal="center" vertical="center" wrapText="1"/>
    </xf>
    <xf numFmtId="181" fontId="11" fillId="0" borderId="4" xfId="49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/>
    </xf>
    <xf numFmtId="181" fontId="0" fillId="0" borderId="0" xfId="0" applyNumberFormat="1">
      <alignment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0" fontId="0" fillId="0" borderId="2" xfId="49" applyFont="1" applyFill="1" applyBorder="1" applyAlignment="1">
      <alignment horizontal="left" vertical="center" wrapText="1"/>
    </xf>
    <xf numFmtId="176" fontId="45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distributed" vertical="center"/>
    </xf>
    <xf numFmtId="0" fontId="36" fillId="0" borderId="0" xfId="0" applyFont="1" applyAlignment="1">
      <alignment vertical="center"/>
    </xf>
    <xf numFmtId="0" fontId="46" fillId="0" borderId="0" xfId="0" applyFont="1" applyAlignment="1">
      <alignment horizontal="distributed" vertical="center"/>
    </xf>
    <xf numFmtId="0" fontId="46" fillId="0" borderId="0" xfId="0" applyFont="1" applyFill="1" applyAlignment="1">
      <alignment horizontal="distributed" vertical="center"/>
    </xf>
    <xf numFmtId="0" fontId="47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01" xfId="49"/>
    <cellStyle name="百分比 2" xfId="50"/>
    <cellStyle name="常规 5 2" xfId="51"/>
    <cellStyle name="常规 3 2" xfId="52"/>
    <cellStyle name="差_Xl0000302" xfId="53"/>
    <cellStyle name="常规 2 2" xfId="54"/>
    <cellStyle name="常规 10" xfId="55"/>
    <cellStyle name="常规 2 3" xfId="56"/>
    <cellStyle name="差_2016年预算表格（公式）" xfId="57"/>
    <cellStyle name="常规 2" xfId="58"/>
    <cellStyle name="常规 3" xfId="59"/>
    <cellStyle name="常规 4" xfId="60"/>
    <cellStyle name="常规 5" xfId="61"/>
    <cellStyle name="好_2016年预算表格（公式）" xfId="62"/>
    <cellStyle name="好_Xl0000302" xfId="63"/>
    <cellStyle name="样式 1" xfId="64"/>
    <cellStyle name="常规 11" xfId="65"/>
    <cellStyle name="常规_2010年收入财力预测（20101011）" xfId="66"/>
    <cellStyle name="常规_2012年国有资本经营预算收支总表" xfId="67"/>
    <cellStyle name="常规_2012年基金收支预算草案12" xfId="68"/>
    <cellStyle name="常规_12-29日省政府常务会议材料附件" xfId="69"/>
    <cellStyle name="常规_Xl0000068" xfId="70"/>
    <cellStyle name="千位分隔 2" xfId="7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6"/>
  <sheetViews>
    <sheetView zoomScale="85" zoomScaleNormal="85" topLeftCell="A10" workbookViewId="0">
      <selection activeCell="F10" sqref="F10"/>
    </sheetView>
  </sheetViews>
  <sheetFormatPr defaultColWidth="9" defaultRowHeight="14.25"/>
  <sheetData>
    <row r="2" ht="60" customHeight="1"/>
    <row r="3" ht="20.25" spans="2:7">
      <c r="B3" s="274" t="s">
        <v>0</v>
      </c>
      <c r="C3" s="275"/>
      <c r="D3" s="275"/>
      <c r="G3" s="276" t="s">
        <v>1</v>
      </c>
    </row>
    <row r="4" ht="27" customHeight="1" spans="2:7">
      <c r="B4" s="274" t="s">
        <v>2</v>
      </c>
      <c r="C4" s="275"/>
      <c r="D4" s="275"/>
      <c r="G4" s="276" t="s">
        <v>3</v>
      </c>
    </row>
    <row r="6" ht="86.25" customHeight="1"/>
    <row r="8" ht="32.25" customHeight="1" spans="1:9">
      <c r="A8" s="277" t="s">
        <v>4</v>
      </c>
      <c r="B8" s="278"/>
      <c r="C8" s="278"/>
      <c r="D8" s="278"/>
      <c r="E8" s="278"/>
      <c r="F8" s="278"/>
      <c r="G8" s="278"/>
      <c r="H8" s="278"/>
      <c r="I8" s="278"/>
    </row>
    <row r="9" ht="32.25" customHeight="1" spans="1:9">
      <c r="A9" s="277" t="s">
        <v>5</v>
      </c>
      <c r="B9" s="278"/>
      <c r="C9" s="278"/>
      <c r="D9" s="278"/>
      <c r="E9" s="278"/>
      <c r="F9" s="278"/>
      <c r="G9" s="278"/>
      <c r="H9" s="278"/>
      <c r="I9" s="278"/>
    </row>
    <row r="12" ht="183" customHeight="1"/>
    <row r="16" ht="22.5" spans="1:9">
      <c r="A16" s="279" t="s">
        <v>6</v>
      </c>
      <c r="B16" s="280"/>
      <c r="C16" s="280"/>
      <c r="D16" s="280"/>
      <c r="E16" s="280"/>
      <c r="F16" s="280"/>
      <c r="G16" s="280"/>
      <c r="H16" s="280"/>
      <c r="I16" s="280"/>
    </row>
  </sheetData>
  <mergeCells count="5">
    <mergeCell ref="B3:D3"/>
    <mergeCell ref="B4:D4"/>
    <mergeCell ref="A8:I8"/>
    <mergeCell ref="A9:I9"/>
    <mergeCell ref="A16:I16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0"/>
  <sheetViews>
    <sheetView topLeftCell="A1301" workbookViewId="0">
      <selection activeCell="A1320" sqref="A1320"/>
    </sheetView>
  </sheetViews>
  <sheetFormatPr defaultColWidth="9" defaultRowHeight="24.95" customHeight="1" outlineLevelCol="3"/>
  <cols>
    <col min="1" max="1" width="39.85" style="93" customWidth="1"/>
    <col min="2" max="2" width="11.3833333333333" style="94" customWidth="1"/>
    <col min="3" max="3" width="9.4" style="94" customWidth="1"/>
    <col min="4" max="4" width="18.225" style="93" customWidth="1"/>
    <col min="5" max="16384" width="9" style="95"/>
  </cols>
  <sheetData>
    <row r="1" s="90" customFormat="1" customHeight="1" spans="1:3">
      <c r="A1" s="96" t="s">
        <v>1183</v>
      </c>
      <c r="B1" s="97"/>
      <c r="C1" s="97"/>
    </row>
    <row r="2" s="91" customFormat="1" customHeight="1" spans="1:4">
      <c r="A2" s="98" t="s">
        <v>1184</v>
      </c>
      <c r="B2" s="99"/>
      <c r="C2" s="99"/>
      <c r="D2" s="100"/>
    </row>
    <row r="3" s="91" customFormat="1" ht="18" customHeight="1" spans="1:4">
      <c r="A3" s="98"/>
      <c r="B3" s="99"/>
      <c r="C3" s="99"/>
      <c r="D3" s="100"/>
    </row>
    <row r="4" s="90" customFormat="1" customHeight="1" spans="1:4">
      <c r="A4" s="101" t="s">
        <v>128</v>
      </c>
      <c r="B4" s="102"/>
      <c r="C4" s="102"/>
      <c r="D4" s="103" t="s">
        <v>23</v>
      </c>
    </row>
    <row r="5" ht="53" customHeight="1" spans="1:4">
      <c r="A5" s="104" t="s">
        <v>162</v>
      </c>
      <c r="B5" s="105" t="s">
        <v>1185</v>
      </c>
      <c r="C5" s="105" t="s">
        <v>1182</v>
      </c>
      <c r="D5" s="106" t="s">
        <v>132</v>
      </c>
    </row>
    <row r="6" s="92" customFormat="1" ht="16" customHeight="1" spans="1:4">
      <c r="A6" s="107" t="s">
        <v>164</v>
      </c>
      <c r="B6" s="108">
        <v>20295</v>
      </c>
      <c r="C6" s="109">
        <f>C7+C19+C28+C39+C50+C61+C72+C80+C89+C102+C111+C122+C134+C141+C149+C155+C162+C169+C176+C183+C190+C198+C204+C210+C217+C232</f>
        <v>19464</v>
      </c>
      <c r="D6" s="110">
        <f t="shared" ref="D6:D9" si="0">(C6-B6)/B6*100</f>
        <v>-4.09460458240946</v>
      </c>
    </row>
    <row r="7" s="92" customFormat="1" ht="16" customHeight="1" spans="1:4">
      <c r="A7" s="107" t="s">
        <v>165</v>
      </c>
      <c r="B7" s="108">
        <v>1012</v>
      </c>
      <c r="C7" s="111">
        <f>SUM(C8:C18)</f>
        <v>574</v>
      </c>
      <c r="D7" s="110">
        <f t="shared" si="0"/>
        <v>-43.2806324110672</v>
      </c>
    </row>
    <row r="8" s="92" customFormat="1" ht="16" customHeight="1" spans="1:4">
      <c r="A8" s="112" t="s">
        <v>166</v>
      </c>
      <c r="B8" s="108">
        <v>577</v>
      </c>
      <c r="C8" s="113">
        <v>574</v>
      </c>
      <c r="D8" s="110">
        <f t="shared" si="0"/>
        <v>-0.519930675909879</v>
      </c>
    </row>
    <row r="9" s="92" customFormat="1" ht="16" customHeight="1" spans="1:4">
      <c r="A9" s="112" t="s">
        <v>167</v>
      </c>
      <c r="B9" s="108"/>
      <c r="C9" s="113"/>
      <c r="D9" s="110"/>
    </row>
    <row r="10" s="92" customFormat="1" ht="16" customHeight="1" spans="1:4">
      <c r="A10" s="112" t="s">
        <v>168</v>
      </c>
      <c r="B10" s="108"/>
      <c r="C10" s="113"/>
      <c r="D10" s="110"/>
    </row>
    <row r="11" s="92" customFormat="1" ht="16" customHeight="1" spans="1:4">
      <c r="A11" s="112" t="s">
        <v>169</v>
      </c>
      <c r="B11" s="108"/>
      <c r="C11" s="113"/>
      <c r="D11" s="110"/>
    </row>
    <row r="12" s="92" customFormat="1" ht="16" customHeight="1" spans="1:4">
      <c r="A12" s="112" t="s">
        <v>170</v>
      </c>
      <c r="B12" s="108"/>
      <c r="C12" s="113"/>
      <c r="D12" s="110"/>
    </row>
    <row r="13" s="92" customFormat="1" ht="16" customHeight="1" spans="1:4">
      <c r="A13" s="112" t="s">
        <v>171</v>
      </c>
      <c r="B13" s="108"/>
      <c r="C13" s="113"/>
      <c r="D13" s="110"/>
    </row>
    <row r="14" s="92" customFormat="1" ht="16" customHeight="1" spans="1:4">
      <c r="A14" s="112" t="s">
        <v>172</v>
      </c>
      <c r="B14" s="108"/>
      <c r="C14" s="113"/>
      <c r="D14" s="110"/>
    </row>
    <row r="15" s="92" customFormat="1" ht="16" customHeight="1" spans="1:4">
      <c r="A15" s="112" t="s">
        <v>173</v>
      </c>
      <c r="B15" s="108"/>
      <c r="C15" s="113"/>
      <c r="D15" s="110"/>
    </row>
    <row r="16" s="92" customFormat="1" ht="16" customHeight="1" spans="1:4">
      <c r="A16" s="112" t="s">
        <v>174</v>
      </c>
      <c r="B16" s="108"/>
      <c r="C16" s="113"/>
      <c r="D16" s="110"/>
    </row>
    <row r="17" s="92" customFormat="1" ht="16" customHeight="1" spans="1:4">
      <c r="A17" s="112" t="s">
        <v>175</v>
      </c>
      <c r="B17" s="108">
        <v>435</v>
      </c>
      <c r="C17" s="113"/>
      <c r="D17" s="110"/>
    </row>
    <row r="18" s="92" customFormat="1" ht="16" customHeight="1" spans="1:4">
      <c r="A18" s="112" t="s">
        <v>176</v>
      </c>
      <c r="B18" s="108"/>
      <c r="C18" s="113"/>
      <c r="D18" s="110"/>
    </row>
    <row r="19" s="92" customFormat="1" ht="16" customHeight="1" spans="1:4">
      <c r="A19" s="107" t="s">
        <v>177</v>
      </c>
      <c r="B19" s="108">
        <v>489</v>
      </c>
      <c r="C19" s="109">
        <f>SUM(C20:C27)</f>
        <v>482</v>
      </c>
      <c r="D19" s="110">
        <f t="shared" ref="D19:D23" si="1">(C19-B19)/B19*100</f>
        <v>-1.43149284253579</v>
      </c>
    </row>
    <row r="20" s="92" customFormat="1" ht="16" customHeight="1" spans="1:4">
      <c r="A20" s="112" t="s">
        <v>166</v>
      </c>
      <c r="B20" s="108">
        <v>430</v>
      </c>
      <c r="C20" s="113">
        <v>403</v>
      </c>
      <c r="D20" s="110">
        <f t="shared" si="1"/>
        <v>-6.27906976744186</v>
      </c>
    </row>
    <row r="21" s="92" customFormat="1" ht="16" customHeight="1" spans="1:4">
      <c r="A21" s="112" t="s">
        <v>167</v>
      </c>
      <c r="B21" s="108"/>
      <c r="C21" s="113"/>
      <c r="D21" s="110"/>
    </row>
    <row r="22" s="92" customFormat="1" ht="16" customHeight="1" spans="1:4">
      <c r="A22" s="112" t="s">
        <v>168</v>
      </c>
      <c r="B22" s="108"/>
      <c r="C22" s="113"/>
      <c r="D22" s="110"/>
    </row>
    <row r="23" s="92" customFormat="1" ht="16" customHeight="1" spans="1:4">
      <c r="A23" s="112" t="s">
        <v>178</v>
      </c>
      <c r="B23" s="108">
        <v>59</v>
      </c>
      <c r="C23" s="113">
        <v>79</v>
      </c>
      <c r="D23" s="110">
        <f t="shared" si="1"/>
        <v>33.8983050847458</v>
      </c>
    </row>
    <row r="24" s="92" customFormat="1" ht="16" customHeight="1" spans="1:4">
      <c r="A24" s="112" t="s">
        <v>179</v>
      </c>
      <c r="B24" s="108"/>
      <c r="C24" s="113"/>
      <c r="D24" s="110"/>
    </row>
    <row r="25" s="92" customFormat="1" ht="16" customHeight="1" spans="1:4">
      <c r="A25" s="112" t="s">
        <v>180</v>
      </c>
      <c r="B25" s="108"/>
      <c r="C25" s="113"/>
      <c r="D25" s="110"/>
    </row>
    <row r="26" s="92" customFormat="1" ht="16" customHeight="1" spans="1:4">
      <c r="A26" s="112" t="s">
        <v>175</v>
      </c>
      <c r="B26" s="108"/>
      <c r="C26" s="113"/>
      <c r="D26" s="110"/>
    </row>
    <row r="27" s="92" customFormat="1" ht="16" customHeight="1" spans="1:4">
      <c r="A27" s="112" t="s">
        <v>181</v>
      </c>
      <c r="B27" s="108"/>
      <c r="C27" s="113"/>
      <c r="D27" s="110"/>
    </row>
    <row r="28" s="92" customFormat="1" ht="16" customHeight="1" spans="1:4">
      <c r="A28" s="107" t="s">
        <v>182</v>
      </c>
      <c r="B28" s="108">
        <v>2438</v>
      </c>
      <c r="C28" s="109">
        <f>SUM(C29:C38)</f>
        <v>1250</v>
      </c>
      <c r="D28" s="110">
        <f t="shared" ref="D28:D31" si="2">(C28-B28)/B28*100</f>
        <v>-48.7284659557014</v>
      </c>
    </row>
    <row r="29" s="92" customFormat="1" ht="16" customHeight="1" spans="1:4">
      <c r="A29" s="112" t="s">
        <v>166</v>
      </c>
      <c r="B29" s="108">
        <v>1319</v>
      </c>
      <c r="C29" s="113">
        <v>1250</v>
      </c>
      <c r="D29" s="110">
        <f t="shared" si="2"/>
        <v>-5.23123578468537</v>
      </c>
    </row>
    <row r="30" s="92" customFormat="1" ht="16" customHeight="1" spans="1:4">
      <c r="A30" s="112" t="s">
        <v>167</v>
      </c>
      <c r="B30" s="108"/>
      <c r="C30" s="113"/>
      <c r="D30" s="110"/>
    </row>
    <row r="31" s="92" customFormat="1" ht="16" customHeight="1" spans="1:4">
      <c r="A31" s="112" t="s">
        <v>168</v>
      </c>
      <c r="B31" s="108"/>
      <c r="C31" s="113"/>
      <c r="D31" s="110"/>
    </row>
    <row r="32" s="92" customFormat="1" ht="16" customHeight="1" spans="1:4">
      <c r="A32" s="112" t="s">
        <v>183</v>
      </c>
      <c r="B32" s="108"/>
      <c r="C32" s="113"/>
      <c r="D32" s="110"/>
    </row>
    <row r="33" s="92" customFormat="1" ht="16" customHeight="1" spans="1:4">
      <c r="A33" s="112" t="s">
        <v>184</v>
      </c>
      <c r="B33" s="108"/>
      <c r="C33" s="113"/>
      <c r="D33" s="110"/>
    </row>
    <row r="34" s="92" customFormat="1" ht="16" customHeight="1" spans="1:4">
      <c r="A34" s="112" t="s">
        <v>185</v>
      </c>
      <c r="B34" s="108"/>
      <c r="C34" s="113"/>
      <c r="D34" s="110"/>
    </row>
    <row r="35" s="92" customFormat="1" ht="16" customHeight="1" spans="1:4">
      <c r="A35" s="112" t="s">
        <v>186</v>
      </c>
      <c r="B35" s="108">
        <v>40</v>
      </c>
      <c r="C35" s="113"/>
      <c r="D35" s="110"/>
    </row>
    <row r="36" s="92" customFormat="1" ht="16" customHeight="1" spans="1:4">
      <c r="A36" s="112" t="s">
        <v>187</v>
      </c>
      <c r="B36" s="108"/>
      <c r="C36" s="113"/>
      <c r="D36" s="110"/>
    </row>
    <row r="37" s="92" customFormat="1" ht="16" customHeight="1" spans="1:4">
      <c r="A37" s="112" t="s">
        <v>175</v>
      </c>
      <c r="B37" s="108"/>
      <c r="C37" s="113"/>
      <c r="D37" s="110"/>
    </row>
    <row r="38" s="92" customFormat="1" ht="16" customHeight="1" spans="1:4">
      <c r="A38" s="112" t="s">
        <v>188</v>
      </c>
      <c r="B38" s="108">
        <v>1079</v>
      </c>
      <c r="C38" s="113"/>
      <c r="D38" s="110"/>
    </row>
    <row r="39" s="92" customFormat="1" ht="16" customHeight="1" spans="1:4">
      <c r="A39" s="107" t="s">
        <v>189</v>
      </c>
      <c r="B39" s="108">
        <v>540</v>
      </c>
      <c r="C39" s="109">
        <f>SUM(C40:C49)</f>
        <v>657</v>
      </c>
      <c r="D39" s="110">
        <f>(C39-B39)/B39*100</f>
        <v>21.6666666666667</v>
      </c>
    </row>
    <row r="40" s="92" customFormat="1" ht="16" customHeight="1" spans="1:4">
      <c r="A40" s="112" t="s">
        <v>166</v>
      </c>
      <c r="B40" s="108">
        <v>456</v>
      </c>
      <c r="C40" s="113">
        <v>657</v>
      </c>
      <c r="D40" s="110">
        <f>(C40-B40)/B40*100</f>
        <v>44.078947368421</v>
      </c>
    </row>
    <row r="41" s="92" customFormat="1" ht="16" customHeight="1" spans="1:4">
      <c r="A41" s="112" t="s">
        <v>167</v>
      </c>
      <c r="B41" s="108"/>
      <c r="C41" s="113"/>
      <c r="D41" s="110"/>
    </row>
    <row r="42" s="92" customFormat="1" ht="16" customHeight="1" spans="1:4">
      <c r="A42" s="112" t="s">
        <v>168</v>
      </c>
      <c r="B42" s="108"/>
      <c r="C42" s="113"/>
      <c r="D42" s="110"/>
    </row>
    <row r="43" s="92" customFormat="1" ht="16" customHeight="1" spans="1:4">
      <c r="A43" s="112" t="s">
        <v>190</v>
      </c>
      <c r="B43" s="108"/>
      <c r="C43" s="113"/>
      <c r="D43" s="110"/>
    </row>
    <row r="44" s="92" customFormat="1" ht="16" customHeight="1" spans="1:4">
      <c r="A44" s="112" t="s">
        <v>191</v>
      </c>
      <c r="B44" s="108"/>
      <c r="C44" s="113"/>
      <c r="D44" s="110"/>
    </row>
    <row r="45" s="92" customFormat="1" ht="16" customHeight="1" spans="1:4">
      <c r="A45" s="112" t="s">
        <v>192</v>
      </c>
      <c r="B45" s="108"/>
      <c r="C45" s="113"/>
      <c r="D45" s="110"/>
    </row>
    <row r="46" s="92" customFormat="1" ht="16" customHeight="1" spans="1:4">
      <c r="A46" s="112" t="s">
        <v>193</v>
      </c>
      <c r="B46" s="108"/>
      <c r="C46" s="113"/>
      <c r="D46" s="110"/>
    </row>
    <row r="47" s="92" customFormat="1" ht="16" customHeight="1" spans="1:4">
      <c r="A47" s="112" t="s">
        <v>194</v>
      </c>
      <c r="B47" s="108"/>
      <c r="C47" s="113"/>
      <c r="D47" s="110"/>
    </row>
    <row r="48" s="92" customFormat="1" ht="16" customHeight="1" spans="1:4">
      <c r="A48" s="112" t="s">
        <v>175</v>
      </c>
      <c r="B48" s="108"/>
      <c r="C48" s="113"/>
      <c r="D48" s="110"/>
    </row>
    <row r="49" s="92" customFormat="1" ht="16" customHeight="1" spans="1:4">
      <c r="A49" s="112" t="s">
        <v>195</v>
      </c>
      <c r="B49" s="108">
        <v>84</v>
      </c>
      <c r="C49" s="113"/>
      <c r="D49" s="110">
        <f t="shared" ref="D49:D52" si="3">(C49-B49)/B49*100</f>
        <v>-100</v>
      </c>
    </row>
    <row r="50" s="92" customFormat="1" ht="16" customHeight="1" spans="1:4">
      <c r="A50" s="107" t="s">
        <v>196</v>
      </c>
      <c r="B50" s="108">
        <v>309</v>
      </c>
      <c r="C50" s="109">
        <f>SUM(C51:C60)</f>
        <v>263</v>
      </c>
      <c r="D50" s="110">
        <f t="shared" si="3"/>
        <v>-14.8867313915858</v>
      </c>
    </row>
    <row r="51" s="92" customFormat="1" ht="16" customHeight="1" spans="1:4">
      <c r="A51" s="112" t="s">
        <v>166</v>
      </c>
      <c r="B51" s="108">
        <v>309</v>
      </c>
      <c r="C51" s="113">
        <v>263</v>
      </c>
      <c r="D51" s="110">
        <f t="shared" si="3"/>
        <v>-14.8867313915858</v>
      </c>
    </row>
    <row r="52" s="92" customFormat="1" ht="16" customHeight="1" spans="1:4">
      <c r="A52" s="112" t="s">
        <v>167</v>
      </c>
      <c r="B52" s="108"/>
      <c r="C52" s="113"/>
      <c r="D52" s="110"/>
    </row>
    <row r="53" s="92" customFormat="1" ht="16" customHeight="1" spans="1:4">
      <c r="A53" s="112" t="s">
        <v>168</v>
      </c>
      <c r="B53" s="108"/>
      <c r="C53" s="113"/>
      <c r="D53" s="110"/>
    </row>
    <row r="54" s="92" customFormat="1" ht="16" customHeight="1" spans="1:4">
      <c r="A54" s="112" t="s">
        <v>197</v>
      </c>
      <c r="B54" s="108"/>
      <c r="C54" s="113"/>
      <c r="D54" s="110"/>
    </row>
    <row r="55" s="92" customFormat="1" ht="16" customHeight="1" spans="1:4">
      <c r="A55" s="112" t="s">
        <v>198</v>
      </c>
      <c r="B55" s="108"/>
      <c r="C55" s="113"/>
      <c r="D55" s="110"/>
    </row>
    <row r="56" s="92" customFormat="1" ht="16" customHeight="1" spans="1:4">
      <c r="A56" s="112" t="s">
        <v>199</v>
      </c>
      <c r="B56" s="108"/>
      <c r="C56" s="113"/>
      <c r="D56" s="110"/>
    </row>
    <row r="57" s="92" customFormat="1" ht="16" customHeight="1" spans="1:4">
      <c r="A57" s="112" t="s">
        <v>200</v>
      </c>
      <c r="B57" s="108"/>
      <c r="C57" s="113"/>
      <c r="D57" s="110"/>
    </row>
    <row r="58" s="92" customFormat="1" ht="16" customHeight="1" spans="1:4">
      <c r="A58" s="112" t="s">
        <v>201</v>
      </c>
      <c r="B58" s="108"/>
      <c r="C58" s="113"/>
      <c r="D58" s="110"/>
    </row>
    <row r="59" s="92" customFormat="1" ht="16" customHeight="1" spans="1:4">
      <c r="A59" s="112" t="s">
        <v>175</v>
      </c>
      <c r="B59" s="108"/>
      <c r="C59" s="113"/>
      <c r="D59" s="110"/>
    </row>
    <row r="60" s="92" customFormat="1" ht="16" customHeight="1" spans="1:4">
      <c r="A60" s="112" t="s">
        <v>202</v>
      </c>
      <c r="B60" s="108"/>
      <c r="C60" s="113"/>
      <c r="D60" s="110"/>
    </row>
    <row r="61" s="92" customFormat="1" ht="16" customHeight="1" spans="1:4">
      <c r="A61" s="107" t="s">
        <v>203</v>
      </c>
      <c r="B61" s="108">
        <v>2602</v>
      </c>
      <c r="C61" s="109">
        <f>SUM(C62:C71)</f>
        <v>2997</v>
      </c>
      <c r="D61" s="110">
        <f>(C61-B61)/B61*100</f>
        <v>15.1806302843966</v>
      </c>
    </row>
    <row r="62" s="92" customFormat="1" ht="16" customHeight="1" spans="1:4">
      <c r="A62" s="112" t="s">
        <v>166</v>
      </c>
      <c r="B62" s="108">
        <v>1715</v>
      </c>
      <c r="C62" s="113">
        <v>2182</v>
      </c>
      <c r="D62" s="110">
        <f>(C62-B62)/B62*100</f>
        <v>27.2303206997085</v>
      </c>
    </row>
    <row r="63" s="92" customFormat="1" ht="16" customHeight="1" spans="1:4">
      <c r="A63" s="112" t="s">
        <v>167</v>
      </c>
      <c r="B63" s="108"/>
      <c r="C63" s="113"/>
      <c r="D63" s="110"/>
    </row>
    <row r="64" s="92" customFormat="1" ht="16" customHeight="1" spans="1:4">
      <c r="A64" s="112" t="s">
        <v>168</v>
      </c>
      <c r="B64" s="108"/>
      <c r="C64" s="113"/>
      <c r="D64" s="110"/>
    </row>
    <row r="65" s="92" customFormat="1" ht="16" customHeight="1" spans="1:4">
      <c r="A65" s="112" t="s">
        <v>204</v>
      </c>
      <c r="B65" s="108"/>
      <c r="C65" s="113"/>
      <c r="D65" s="110"/>
    </row>
    <row r="66" s="92" customFormat="1" ht="16" customHeight="1" spans="1:4">
      <c r="A66" s="112" t="s">
        <v>205</v>
      </c>
      <c r="B66" s="108"/>
      <c r="C66" s="113"/>
      <c r="D66" s="110"/>
    </row>
    <row r="67" s="92" customFormat="1" ht="16" customHeight="1" spans="1:4">
      <c r="A67" s="112" t="s">
        <v>206</v>
      </c>
      <c r="B67" s="108"/>
      <c r="C67" s="113"/>
      <c r="D67" s="110"/>
    </row>
    <row r="68" s="92" customFormat="1" ht="16" customHeight="1" spans="1:4">
      <c r="A68" s="112" t="s">
        <v>207</v>
      </c>
      <c r="B68" s="108"/>
      <c r="C68" s="113"/>
      <c r="D68" s="110"/>
    </row>
    <row r="69" s="92" customFormat="1" ht="16" customHeight="1" spans="1:4">
      <c r="A69" s="112" t="s">
        <v>208</v>
      </c>
      <c r="B69" s="108"/>
      <c r="C69" s="113"/>
      <c r="D69" s="110"/>
    </row>
    <row r="70" s="92" customFormat="1" ht="16" customHeight="1" spans="1:4">
      <c r="A70" s="112" t="s">
        <v>175</v>
      </c>
      <c r="B70" s="108">
        <v>887</v>
      </c>
      <c r="C70" s="113">
        <v>815</v>
      </c>
      <c r="D70" s="110">
        <f>(C70-B70)/B70*100</f>
        <v>-8.11724915445321</v>
      </c>
    </row>
    <row r="71" s="92" customFormat="1" ht="16" customHeight="1" spans="1:4">
      <c r="A71" s="112" t="s">
        <v>209</v>
      </c>
      <c r="B71" s="108"/>
      <c r="C71" s="113"/>
      <c r="D71" s="110"/>
    </row>
    <row r="72" s="92" customFormat="1" ht="16" customHeight="1" spans="1:4">
      <c r="A72" s="107" t="s">
        <v>210</v>
      </c>
      <c r="B72" s="108"/>
      <c r="C72" s="114">
        <f>SUM(C73:C79)</f>
        <v>0</v>
      </c>
      <c r="D72" s="110"/>
    </row>
    <row r="73" s="92" customFormat="1" ht="16" customHeight="1" spans="1:4">
      <c r="A73" s="112" t="s">
        <v>166</v>
      </c>
      <c r="B73" s="108"/>
      <c r="C73" s="113"/>
      <c r="D73" s="110"/>
    </row>
    <row r="74" s="92" customFormat="1" ht="16" customHeight="1" spans="1:4">
      <c r="A74" s="112" t="s">
        <v>167</v>
      </c>
      <c r="B74" s="108"/>
      <c r="C74" s="113"/>
      <c r="D74" s="110"/>
    </row>
    <row r="75" s="92" customFormat="1" ht="16" customHeight="1" spans="1:4">
      <c r="A75" s="112" t="s">
        <v>168</v>
      </c>
      <c r="B75" s="108"/>
      <c r="C75" s="113"/>
      <c r="D75" s="110"/>
    </row>
    <row r="76" s="92" customFormat="1" ht="16" customHeight="1" spans="1:4">
      <c r="A76" s="112" t="s">
        <v>207</v>
      </c>
      <c r="B76" s="108"/>
      <c r="C76" s="113"/>
      <c r="D76" s="110"/>
    </row>
    <row r="77" s="92" customFormat="1" ht="16" customHeight="1" spans="1:4">
      <c r="A77" s="112" t="s">
        <v>211</v>
      </c>
      <c r="B77" s="108"/>
      <c r="C77" s="113"/>
      <c r="D77" s="110"/>
    </row>
    <row r="78" s="92" customFormat="1" ht="16" customHeight="1" spans="1:4">
      <c r="A78" s="112" t="s">
        <v>175</v>
      </c>
      <c r="B78" s="108"/>
      <c r="C78" s="113"/>
      <c r="D78" s="110"/>
    </row>
    <row r="79" s="92" customFormat="1" ht="16" customHeight="1" spans="1:4">
      <c r="A79" s="112" t="s">
        <v>212</v>
      </c>
      <c r="B79" s="108"/>
      <c r="C79" s="113"/>
      <c r="D79" s="110"/>
    </row>
    <row r="80" s="92" customFormat="1" ht="16" customHeight="1" spans="1:4">
      <c r="A80" s="107" t="s">
        <v>213</v>
      </c>
      <c r="B80" s="108">
        <v>624</v>
      </c>
      <c r="C80" s="109">
        <f>SUM(C81:C88)</f>
        <v>288</v>
      </c>
      <c r="D80" s="110">
        <f t="shared" ref="D80:D84" si="4">(C80-B80)/B80*100</f>
        <v>-53.8461538461538</v>
      </c>
    </row>
    <row r="81" s="92" customFormat="1" ht="16" customHeight="1" spans="1:4">
      <c r="A81" s="112" t="s">
        <v>166</v>
      </c>
      <c r="B81" s="108">
        <v>624</v>
      </c>
      <c r="C81" s="113">
        <v>288</v>
      </c>
      <c r="D81" s="110">
        <f t="shared" si="4"/>
        <v>-53.8461538461538</v>
      </c>
    </row>
    <row r="82" s="92" customFormat="1" ht="16" customHeight="1" spans="1:4">
      <c r="A82" s="112" t="s">
        <v>167</v>
      </c>
      <c r="B82" s="108"/>
      <c r="C82" s="113"/>
      <c r="D82" s="110"/>
    </row>
    <row r="83" s="92" customFormat="1" ht="16" customHeight="1" spans="1:4">
      <c r="A83" s="112" t="s">
        <v>168</v>
      </c>
      <c r="B83" s="108"/>
      <c r="C83" s="113"/>
      <c r="D83" s="110"/>
    </row>
    <row r="84" s="92" customFormat="1" ht="16" customHeight="1" spans="1:4">
      <c r="A84" s="112" t="s">
        <v>214</v>
      </c>
      <c r="B84" s="108"/>
      <c r="C84" s="113"/>
      <c r="D84" s="110"/>
    </row>
    <row r="85" s="92" customFormat="1" ht="16" customHeight="1" spans="1:4">
      <c r="A85" s="112" t="s">
        <v>215</v>
      </c>
      <c r="B85" s="108"/>
      <c r="C85" s="113"/>
      <c r="D85" s="110"/>
    </row>
    <row r="86" s="92" customFormat="1" ht="16" customHeight="1" spans="1:4">
      <c r="A86" s="112" t="s">
        <v>207</v>
      </c>
      <c r="B86" s="108"/>
      <c r="C86" s="113"/>
      <c r="D86" s="110"/>
    </row>
    <row r="87" s="92" customFormat="1" ht="16" customHeight="1" spans="1:4">
      <c r="A87" s="112" t="s">
        <v>175</v>
      </c>
      <c r="B87" s="108"/>
      <c r="C87" s="113"/>
      <c r="D87" s="110"/>
    </row>
    <row r="88" s="92" customFormat="1" ht="16" customHeight="1" spans="1:4">
      <c r="A88" s="112" t="s">
        <v>216</v>
      </c>
      <c r="B88" s="108"/>
      <c r="C88" s="113"/>
      <c r="D88" s="110"/>
    </row>
    <row r="89" s="92" customFormat="1" ht="16" customHeight="1" spans="1:4">
      <c r="A89" s="107" t="s">
        <v>217</v>
      </c>
      <c r="B89" s="108"/>
      <c r="C89" s="114">
        <f>SUM(C90:C101)</f>
        <v>0</v>
      </c>
      <c r="D89" s="110"/>
    </row>
    <row r="90" s="92" customFormat="1" ht="16" customHeight="1" spans="1:4">
      <c r="A90" s="112" t="s">
        <v>166</v>
      </c>
      <c r="B90" s="108"/>
      <c r="C90" s="113"/>
      <c r="D90" s="110"/>
    </row>
    <row r="91" s="92" customFormat="1" ht="16" customHeight="1" spans="1:4">
      <c r="A91" s="112" t="s">
        <v>167</v>
      </c>
      <c r="B91" s="108"/>
      <c r="C91" s="113"/>
      <c r="D91" s="110"/>
    </row>
    <row r="92" s="92" customFormat="1" ht="16" customHeight="1" spans="1:4">
      <c r="A92" s="112" t="s">
        <v>168</v>
      </c>
      <c r="B92" s="108"/>
      <c r="C92" s="113"/>
      <c r="D92" s="110"/>
    </row>
    <row r="93" s="92" customFormat="1" ht="16" customHeight="1" spans="1:4">
      <c r="A93" s="112" t="s">
        <v>218</v>
      </c>
      <c r="B93" s="108"/>
      <c r="C93" s="113"/>
      <c r="D93" s="110"/>
    </row>
    <row r="94" s="92" customFormat="1" ht="16" customHeight="1" spans="1:4">
      <c r="A94" s="112" t="s">
        <v>219</v>
      </c>
      <c r="B94" s="108"/>
      <c r="C94" s="113"/>
      <c r="D94" s="110"/>
    </row>
    <row r="95" s="92" customFormat="1" ht="16" customHeight="1" spans="1:4">
      <c r="A95" s="112" t="s">
        <v>207</v>
      </c>
      <c r="B95" s="108"/>
      <c r="C95" s="113"/>
      <c r="D95" s="110"/>
    </row>
    <row r="96" s="92" customFormat="1" ht="16" customHeight="1" spans="1:4">
      <c r="A96" s="112" t="s">
        <v>220</v>
      </c>
      <c r="B96" s="108"/>
      <c r="C96" s="113"/>
      <c r="D96" s="110"/>
    </row>
    <row r="97" s="92" customFormat="1" ht="16" customHeight="1" spans="1:4">
      <c r="A97" s="112" t="s">
        <v>221</v>
      </c>
      <c r="B97" s="108"/>
      <c r="C97" s="113"/>
      <c r="D97" s="110"/>
    </row>
    <row r="98" s="92" customFormat="1" ht="16" customHeight="1" spans="1:4">
      <c r="A98" s="112" t="s">
        <v>222</v>
      </c>
      <c r="B98" s="108"/>
      <c r="C98" s="113"/>
      <c r="D98" s="110"/>
    </row>
    <row r="99" s="92" customFormat="1" ht="16" customHeight="1" spans="1:4">
      <c r="A99" s="112" t="s">
        <v>223</v>
      </c>
      <c r="B99" s="108"/>
      <c r="C99" s="113"/>
      <c r="D99" s="110"/>
    </row>
    <row r="100" s="92" customFormat="1" ht="16" customHeight="1" spans="1:4">
      <c r="A100" s="112" t="s">
        <v>175</v>
      </c>
      <c r="B100" s="108"/>
      <c r="C100" s="113"/>
      <c r="D100" s="110"/>
    </row>
    <row r="101" s="92" customFormat="1" ht="16" customHeight="1" spans="1:4">
      <c r="A101" s="112" t="s">
        <v>224</v>
      </c>
      <c r="B101" s="108"/>
      <c r="C101" s="113"/>
      <c r="D101" s="110"/>
    </row>
    <row r="102" s="92" customFormat="1" ht="16" customHeight="1" spans="1:4">
      <c r="A102" s="107" t="s">
        <v>225</v>
      </c>
      <c r="B102" s="108">
        <v>2332</v>
      </c>
      <c r="C102" s="109">
        <f>SUM(C103:C110)</f>
        <v>2437</v>
      </c>
      <c r="D102" s="110">
        <f t="shared" ref="D102:D104" si="5">(C102-B102)/B102*100</f>
        <v>4.50257289879931</v>
      </c>
    </row>
    <row r="103" s="92" customFormat="1" ht="16" customHeight="1" spans="1:4">
      <c r="A103" s="112" t="s">
        <v>166</v>
      </c>
      <c r="B103" s="108">
        <v>2332</v>
      </c>
      <c r="C103" s="113">
        <v>2437</v>
      </c>
      <c r="D103" s="110">
        <f t="shared" si="5"/>
        <v>4.50257289879931</v>
      </c>
    </row>
    <row r="104" s="92" customFormat="1" ht="16" customHeight="1" spans="1:4">
      <c r="A104" s="112" t="s">
        <v>167</v>
      </c>
      <c r="B104" s="108"/>
      <c r="C104" s="113"/>
      <c r="D104" s="110"/>
    </row>
    <row r="105" s="92" customFormat="1" ht="16" customHeight="1" spans="1:4">
      <c r="A105" s="112" t="s">
        <v>168</v>
      </c>
      <c r="B105" s="108"/>
      <c r="C105" s="113"/>
      <c r="D105" s="110"/>
    </row>
    <row r="106" s="92" customFormat="1" ht="16" customHeight="1" spans="1:4">
      <c r="A106" s="112" t="s">
        <v>226</v>
      </c>
      <c r="B106" s="108"/>
      <c r="C106" s="113"/>
      <c r="D106" s="110"/>
    </row>
    <row r="107" s="92" customFormat="1" ht="16" customHeight="1" spans="1:4">
      <c r="A107" s="112" t="s">
        <v>227</v>
      </c>
      <c r="B107" s="108"/>
      <c r="C107" s="113"/>
      <c r="D107" s="110"/>
    </row>
    <row r="108" s="92" customFormat="1" ht="16" customHeight="1" spans="1:4">
      <c r="A108" s="112" t="s">
        <v>228</v>
      </c>
      <c r="B108" s="108"/>
      <c r="C108" s="113"/>
      <c r="D108" s="110"/>
    </row>
    <row r="109" s="92" customFormat="1" ht="16" customHeight="1" spans="1:4">
      <c r="A109" s="112" t="s">
        <v>175</v>
      </c>
      <c r="B109" s="108"/>
      <c r="C109" s="113"/>
      <c r="D109" s="110"/>
    </row>
    <row r="110" s="92" customFormat="1" ht="16" customHeight="1" spans="1:4">
      <c r="A110" s="112" t="s">
        <v>229</v>
      </c>
      <c r="B110" s="108"/>
      <c r="C110" s="113"/>
      <c r="D110" s="110"/>
    </row>
    <row r="111" s="92" customFormat="1" ht="16" customHeight="1" spans="1:4">
      <c r="A111" s="107" t="s">
        <v>230</v>
      </c>
      <c r="B111" s="108">
        <v>467</v>
      </c>
      <c r="C111" s="109">
        <f>SUM(C112:C121)</f>
        <v>457</v>
      </c>
      <c r="D111" s="110">
        <f>(C111-B111)/B111*100</f>
        <v>-2.14132762312634</v>
      </c>
    </row>
    <row r="112" s="92" customFormat="1" ht="16" customHeight="1" spans="1:4">
      <c r="A112" s="112" t="s">
        <v>166</v>
      </c>
      <c r="B112" s="108">
        <v>467</v>
      </c>
      <c r="C112" s="113">
        <v>457</v>
      </c>
      <c r="D112" s="110">
        <f>(C112-B112)/B112*100</f>
        <v>-2.14132762312634</v>
      </c>
    </row>
    <row r="113" s="92" customFormat="1" ht="16" customHeight="1" spans="1:4">
      <c r="A113" s="112" t="s">
        <v>167</v>
      </c>
      <c r="B113" s="108"/>
      <c r="C113" s="113"/>
      <c r="D113" s="110"/>
    </row>
    <row r="114" s="92" customFormat="1" ht="16" customHeight="1" spans="1:4">
      <c r="A114" s="112" t="s">
        <v>168</v>
      </c>
      <c r="B114" s="108"/>
      <c r="C114" s="113"/>
      <c r="D114" s="110"/>
    </row>
    <row r="115" s="92" customFormat="1" ht="16" customHeight="1" spans="1:4">
      <c r="A115" s="112" t="s">
        <v>231</v>
      </c>
      <c r="B115" s="108"/>
      <c r="C115" s="113"/>
      <c r="D115" s="110"/>
    </row>
    <row r="116" s="92" customFormat="1" ht="16" customHeight="1" spans="1:4">
      <c r="A116" s="112" t="s">
        <v>232</v>
      </c>
      <c r="B116" s="108"/>
      <c r="C116" s="113"/>
      <c r="D116" s="110"/>
    </row>
    <row r="117" s="92" customFormat="1" ht="16" customHeight="1" spans="1:4">
      <c r="A117" s="112" t="s">
        <v>233</v>
      </c>
      <c r="B117" s="108"/>
      <c r="C117" s="113"/>
      <c r="D117" s="110"/>
    </row>
    <row r="118" s="92" customFormat="1" ht="16" customHeight="1" spans="1:4">
      <c r="A118" s="112" t="s">
        <v>234</v>
      </c>
      <c r="B118" s="108"/>
      <c r="C118" s="113"/>
      <c r="D118" s="110"/>
    </row>
    <row r="119" s="92" customFormat="1" ht="16" customHeight="1" spans="1:4">
      <c r="A119" s="112" t="s">
        <v>235</v>
      </c>
      <c r="B119" s="108"/>
      <c r="C119" s="113"/>
      <c r="D119" s="110"/>
    </row>
    <row r="120" s="92" customFormat="1" ht="16" customHeight="1" spans="1:4">
      <c r="A120" s="112" t="s">
        <v>175</v>
      </c>
      <c r="B120" s="108"/>
      <c r="C120" s="113"/>
      <c r="D120" s="110"/>
    </row>
    <row r="121" s="92" customFormat="1" ht="16" customHeight="1" spans="1:4">
      <c r="A121" s="112" t="s">
        <v>236</v>
      </c>
      <c r="B121" s="108"/>
      <c r="C121" s="113"/>
      <c r="D121" s="110"/>
    </row>
    <row r="122" s="92" customFormat="1" ht="16" customHeight="1" spans="1:4">
      <c r="A122" s="107" t="s">
        <v>237</v>
      </c>
      <c r="B122" s="108"/>
      <c r="C122" s="109">
        <f>SUM(C123:C133)</f>
        <v>0</v>
      </c>
      <c r="D122" s="110"/>
    </row>
    <row r="123" s="92" customFormat="1" ht="16" customHeight="1" spans="1:4">
      <c r="A123" s="112" t="s">
        <v>166</v>
      </c>
      <c r="B123" s="108"/>
      <c r="C123" s="113"/>
      <c r="D123" s="110"/>
    </row>
    <row r="124" s="92" customFormat="1" ht="16" customHeight="1" spans="1:4">
      <c r="A124" s="112" t="s">
        <v>167</v>
      </c>
      <c r="B124" s="108"/>
      <c r="C124" s="113"/>
      <c r="D124" s="110"/>
    </row>
    <row r="125" s="92" customFormat="1" ht="16" customHeight="1" spans="1:4">
      <c r="A125" s="112" t="s">
        <v>168</v>
      </c>
      <c r="B125" s="108"/>
      <c r="C125" s="113"/>
      <c r="D125" s="110"/>
    </row>
    <row r="126" s="92" customFormat="1" ht="16" customHeight="1" spans="1:4">
      <c r="A126" s="112" t="s">
        <v>238</v>
      </c>
      <c r="B126" s="108"/>
      <c r="C126" s="113"/>
      <c r="D126" s="110"/>
    </row>
    <row r="127" s="92" customFormat="1" ht="16" customHeight="1" spans="1:4">
      <c r="A127" s="112" t="s">
        <v>239</v>
      </c>
      <c r="B127" s="108"/>
      <c r="C127" s="113"/>
      <c r="D127" s="110"/>
    </row>
    <row r="128" s="92" customFormat="1" ht="16" customHeight="1" spans="1:4">
      <c r="A128" s="112" t="s">
        <v>240</v>
      </c>
      <c r="B128" s="108"/>
      <c r="C128" s="113"/>
      <c r="D128" s="110"/>
    </row>
    <row r="129" s="92" customFormat="1" ht="16" customHeight="1" spans="1:4">
      <c r="A129" s="112" t="s">
        <v>241</v>
      </c>
      <c r="B129" s="108"/>
      <c r="C129" s="113"/>
      <c r="D129" s="110"/>
    </row>
    <row r="130" s="92" customFormat="1" ht="16" customHeight="1" spans="1:4">
      <c r="A130" s="112" t="s">
        <v>242</v>
      </c>
      <c r="B130" s="108"/>
      <c r="C130" s="113"/>
      <c r="D130" s="110"/>
    </row>
    <row r="131" s="92" customFormat="1" ht="16" customHeight="1" spans="1:4">
      <c r="A131" s="112" t="s">
        <v>243</v>
      </c>
      <c r="B131" s="108"/>
      <c r="C131" s="113"/>
      <c r="D131" s="110"/>
    </row>
    <row r="132" s="92" customFormat="1" ht="16" customHeight="1" spans="1:4">
      <c r="A132" s="112" t="s">
        <v>175</v>
      </c>
      <c r="B132" s="108"/>
      <c r="C132" s="113"/>
      <c r="D132" s="110"/>
    </row>
    <row r="133" s="92" customFormat="1" ht="16" customHeight="1" spans="1:4">
      <c r="A133" s="112" t="s">
        <v>244</v>
      </c>
      <c r="B133" s="108"/>
      <c r="C133" s="113"/>
      <c r="D133" s="110"/>
    </row>
    <row r="134" s="92" customFormat="1" ht="16" customHeight="1" spans="1:4">
      <c r="A134" s="107" t="s">
        <v>245</v>
      </c>
      <c r="B134" s="108">
        <v>69</v>
      </c>
      <c r="C134" s="109">
        <f>SUM(C135:C140)</f>
        <v>106</v>
      </c>
      <c r="D134" s="110">
        <f t="shared" ref="D134:D136" si="6">(C134-B134)/B134*100</f>
        <v>53.6231884057971</v>
      </c>
    </row>
    <row r="135" s="92" customFormat="1" ht="16" customHeight="1" spans="1:4">
      <c r="A135" s="112" t="s">
        <v>166</v>
      </c>
      <c r="B135" s="108">
        <v>69</v>
      </c>
      <c r="C135" s="113">
        <v>106</v>
      </c>
      <c r="D135" s="110">
        <f t="shared" si="6"/>
        <v>53.6231884057971</v>
      </c>
    </row>
    <row r="136" s="92" customFormat="1" ht="16" customHeight="1" spans="1:4">
      <c r="A136" s="112" t="s">
        <v>167</v>
      </c>
      <c r="B136" s="108"/>
      <c r="C136" s="113"/>
      <c r="D136" s="110"/>
    </row>
    <row r="137" s="92" customFormat="1" ht="16" customHeight="1" spans="1:4">
      <c r="A137" s="112" t="s">
        <v>168</v>
      </c>
      <c r="B137" s="108"/>
      <c r="C137" s="113"/>
      <c r="D137" s="110"/>
    </row>
    <row r="138" s="92" customFormat="1" ht="16" customHeight="1" spans="1:4">
      <c r="A138" s="112" t="s">
        <v>246</v>
      </c>
      <c r="B138" s="108"/>
      <c r="C138" s="113"/>
      <c r="D138" s="110"/>
    </row>
    <row r="139" s="92" customFormat="1" ht="16" customHeight="1" spans="1:4">
      <c r="A139" s="112" t="s">
        <v>175</v>
      </c>
      <c r="B139" s="108"/>
      <c r="C139" s="113"/>
      <c r="D139" s="110"/>
    </row>
    <row r="140" s="92" customFormat="1" ht="16" customHeight="1" spans="1:4">
      <c r="A140" s="112" t="s">
        <v>247</v>
      </c>
      <c r="B140" s="108"/>
      <c r="C140" s="113"/>
      <c r="D140" s="110"/>
    </row>
    <row r="141" s="92" customFormat="1" ht="16" customHeight="1" spans="1:4">
      <c r="A141" s="107" t="s">
        <v>248</v>
      </c>
      <c r="B141" s="108"/>
      <c r="C141" s="114">
        <f>SUM(C142:C148)</f>
        <v>0</v>
      </c>
      <c r="D141" s="110"/>
    </row>
    <row r="142" s="92" customFormat="1" ht="16" customHeight="1" spans="1:4">
      <c r="A142" s="112" t="s">
        <v>166</v>
      </c>
      <c r="B142" s="108"/>
      <c r="C142" s="113"/>
      <c r="D142" s="110"/>
    </row>
    <row r="143" s="92" customFormat="1" ht="16" customHeight="1" spans="1:4">
      <c r="A143" s="112" t="s">
        <v>167</v>
      </c>
      <c r="B143" s="108"/>
      <c r="C143" s="113"/>
      <c r="D143" s="110"/>
    </row>
    <row r="144" s="92" customFormat="1" ht="16" customHeight="1" spans="1:4">
      <c r="A144" s="112" t="s">
        <v>168</v>
      </c>
      <c r="B144" s="108"/>
      <c r="C144" s="113"/>
      <c r="D144" s="110"/>
    </row>
    <row r="145" s="92" customFormat="1" ht="16" customHeight="1" spans="1:4">
      <c r="A145" s="112" t="s">
        <v>249</v>
      </c>
      <c r="B145" s="108"/>
      <c r="C145" s="113"/>
      <c r="D145" s="110"/>
    </row>
    <row r="146" s="92" customFormat="1" ht="16" customHeight="1" spans="1:4">
      <c r="A146" s="112" t="s">
        <v>250</v>
      </c>
      <c r="B146" s="108"/>
      <c r="C146" s="113"/>
      <c r="D146" s="110"/>
    </row>
    <row r="147" s="92" customFormat="1" ht="16" customHeight="1" spans="1:4">
      <c r="A147" s="112" t="s">
        <v>175</v>
      </c>
      <c r="B147" s="108"/>
      <c r="C147" s="113"/>
      <c r="D147" s="110"/>
    </row>
    <row r="148" s="92" customFormat="1" ht="16" customHeight="1" spans="1:4">
      <c r="A148" s="112" t="s">
        <v>251</v>
      </c>
      <c r="B148" s="108"/>
      <c r="C148" s="113"/>
      <c r="D148" s="110"/>
    </row>
    <row r="149" s="92" customFormat="1" ht="16" customHeight="1" spans="1:4">
      <c r="A149" s="107" t="s">
        <v>252</v>
      </c>
      <c r="B149" s="108">
        <v>178</v>
      </c>
      <c r="C149" s="109">
        <f>SUM(C150:C154)</f>
        <v>164</v>
      </c>
      <c r="D149" s="110">
        <f>(C149-B149)/B149*100</f>
        <v>-7.86516853932584</v>
      </c>
    </row>
    <row r="150" s="92" customFormat="1" ht="16" customHeight="1" spans="1:4">
      <c r="A150" s="112" t="s">
        <v>166</v>
      </c>
      <c r="B150" s="108">
        <v>178</v>
      </c>
      <c r="C150" s="113">
        <v>164</v>
      </c>
      <c r="D150" s="110">
        <f>(C150-B150)/B150*100</f>
        <v>-7.86516853932584</v>
      </c>
    </row>
    <row r="151" s="92" customFormat="1" ht="16" customHeight="1" spans="1:4">
      <c r="A151" s="112" t="s">
        <v>167</v>
      </c>
      <c r="B151" s="108"/>
      <c r="C151" s="113"/>
      <c r="D151" s="110"/>
    </row>
    <row r="152" s="92" customFormat="1" ht="16" customHeight="1" spans="1:4">
      <c r="A152" s="112" t="s">
        <v>168</v>
      </c>
      <c r="B152" s="108"/>
      <c r="C152" s="113"/>
      <c r="D152" s="110"/>
    </row>
    <row r="153" s="92" customFormat="1" ht="16" customHeight="1" spans="1:4">
      <c r="A153" s="112" t="s">
        <v>253</v>
      </c>
      <c r="B153" s="108"/>
      <c r="C153" s="113"/>
      <c r="D153" s="110"/>
    </row>
    <row r="154" s="92" customFormat="1" ht="16" customHeight="1" spans="1:4">
      <c r="A154" s="112" t="s">
        <v>254</v>
      </c>
      <c r="B154" s="108"/>
      <c r="C154" s="113"/>
      <c r="D154" s="110"/>
    </row>
    <row r="155" s="92" customFormat="1" ht="16" customHeight="1" spans="1:4">
      <c r="A155" s="107" t="s">
        <v>255</v>
      </c>
      <c r="B155" s="108">
        <v>42</v>
      </c>
      <c r="C155" s="109">
        <f>SUM(C156:C161)</f>
        <v>49</v>
      </c>
      <c r="D155" s="110">
        <f t="shared" ref="D155:D157" si="7">(C155-B155)/B155*100</f>
        <v>16.6666666666667</v>
      </c>
    </row>
    <row r="156" s="92" customFormat="1" ht="16" customHeight="1" spans="1:4">
      <c r="A156" s="112" t="s">
        <v>166</v>
      </c>
      <c r="B156" s="108">
        <v>38</v>
      </c>
      <c r="C156" s="113">
        <v>45</v>
      </c>
      <c r="D156" s="110">
        <f t="shared" si="7"/>
        <v>18.4210526315789</v>
      </c>
    </row>
    <row r="157" s="92" customFormat="1" ht="16" customHeight="1" spans="1:4">
      <c r="A157" s="112" t="s">
        <v>167</v>
      </c>
      <c r="B157" s="108">
        <v>4</v>
      </c>
      <c r="C157" s="113"/>
      <c r="D157" s="110">
        <f t="shared" si="7"/>
        <v>-100</v>
      </c>
    </row>
    <row r="158" s="92" customFormat="1" ht="16" customHeight="1" spans="1:4">
      <c r="A158" s="112" t="s">
        <v>168</v>
      </c>
      <c r="B158" s="108"/>
      <c r="C158" s="113"/>
      <c r="D158" s="110"/>
    </row>
    <row r="159" s="92" customFormat="1" ht="16" customHeight="1" spans="1:4">
      <c r="A159" s="112" t="s">
        <v>180</v>
      </c>
      <c r="B159" s="108"/>
      <c r="C159" s="113"/>
      <c r="D159" s="110"/>
    </row>
    <row r="160" s="92" customFormat="1" ht="16" customHeight="1" spans="1:4">
      <c r="A160" s="112" t="s">
        <v>175</v>
      </c>
      <c r="B160" s="108"/>
      <c r="C160" s="113">
        <v>4</v>
      </c>
      <c r="D160" s="110"/>
    </row>
    <row r="161" s="92" customFormat="1" ht="16" customHeight="1" spans="1:4">
      <c r="A161" s="112" t="s">
        <v>256</v>
      </c>
      <c r="B161" s="108"/>
      <c r="C161" s="113"/>
      <c r="D161" s="110"/>
    </row>
    <row r="162" s="92" customFormat="1" ht="16" customHeight="1" spans="1:4">
      <c r="A162" s="107" t="s">
        <v>257</v>
      </c>
      <c r="B162" s="108">
        <v>337</v>
      </c>
      <c r="C162" s="109">
        <f>SUM(C163:C168)</f>
        <v>357</v>
      </c>
      <c r="D162" s="110">
        <f t="shared" ref="D160:D164" si="8">(C162-B162)/B162*100</f>
        <v>5.93471810089021</v>
      </c>
    </row>
    <row r="163" s="92" customFormat="1" ht="16" customHeight="1" spans="1:4">
      <c r="A163" s="112" t="s">
        <v>166</v>
      </c>
      <c r="B163" s="108">
        <v>104</v>
      </c>
      <c r="C163" s="113">
        <v>132</v>
      </c>
      <c r="D163" s="110">
        <f t="shared" si="8"/>
        <v>26.9230769230769</v>
      </c>
    </row>
    <row r="164" s="92" customFormat="1" ht="16" customHeight="1" spans="1:4">
      <c r="A164" s="112" t="s">
        <v>167</v>
      </c>
      <c r="B164" s="108"/>
      <c r="C164" s="113"/>
      <c r="D164" s="110"/>
    </row>
    <row r="165" s="92" customFormat="1" ht="16" customHeight="1" spans="1:4">
      <c r="A165" s="112" t="s">
        <v>168</v>
      </c>
      <c r="B165" s="108"/>
      <c r="C165" s="113"/>
      <c r="D165" s="110"/>
    </row>
    <row r="166" s="92" customFormat="1" ht="16" customHeight="1" spans="1:4">
      <c r="A166" s="112" t="s">
        <v>258</v>
      </c>
      <c r="B166" s="108">
        <v>226</v>
      </c>
      <c r="C166" s="113">
        <v>218</v>
      </c>
      <c r="D166" s="110">
        <f t="shared" ref="D166:D172" si="9">(C166-B166)/B166*100</f>
        <v>-3.53982300884956</v>
      </c>
    </row>
    <row r="167" s="92" customFormat="1" ht="16" customHeight="1" spans="1:4">
      <c r="A167" s="112" t="s">
        <v>175</v>
      </c>
      <c r="B167" s="108"/>
      <c r="C167" s="113"/>
      <c r="D167" s="110"/>
    </row>
    <row r="168" s="92" customFormat="1" ht="16" customHeight="1" spans="1:4">
      <c r="A168" s="112" t="s">
        <v>259</v>
      </c>
      <c r="B168" s="108">
        <v>7</v>
      </c>
      <c r="C168" s="113">
        <v>7</v>
      </c>
      <c r="D168" s="110"/>
    </row>
    <row r="169" s="92" customFormat="1" ht="16" customHeight="1" spans="1:4">
      <c r="A169" s="107" t="s">
        <v>260</v>
      </c>
      <c r="B169" s="108">
        <v>1157</v>
      </c>
      <c r="C169" s="109">
        <f>SUM(C170:C175)</f>
        <v>1176</v>
      </c>
      <c r="D169" s="110">
        <f t="shared" si="9"/>
        <v>1.64217804667243</v>
      </c>
    </row>
    <row r="170" s="92" customFormat="1" ht="16" customHeight="1" spans="1:4">
      <c r="A170" s="112" t="s">
        <v>166</v>
      </c>
      <c r="B170" s="108">
        <v>1157</v>
      </c>
      <c r="C170" s="113">
        <v>1176</v>
      </c>
      <c r="D170" s="110">
        <f t="shared" si="9"/>
        <v>1.64217804667243</v>
      </c>
    </row>
    <row r="171" s="92" customFormat="1" ht="16" customHeight="1" spans="1:4">
      <c r="A171" s="112" t="s">
        <v>167</v>
      </c>
      <c r="B171" s="108"/>
      <c r="C171" s="113"/>
      <c r="D171" s="110"/>
    </row>
    <row r="172" s="92" customFormat="1" ht="16" customHeight="1" spans="1:4">
      <c r="A172" s="112" t="s">
        <v>168</v>
      </c>
      <c r="B172" s="108"/>
      <c r="C172" s="113"/>
      <c r="D172" s="110"/>
    </row>
    <row r="173" s="92" customFormat="1" ht="16" customHeight="1" spans="1:4">
      <c r="A173" s="112" t="s">
        <v>261</v>
      </c>
      <c r="B173" s="108"/>
      <c r="C173" s="113"/>
      <c r="D173" s="110"/>
    </row>
    <row r="174" s="92" customFormat="1" ht="16" customHeight="1" spans="1:4">
      <c r="A174" s="112" t="s">
        <v>175</v>
      </c>
      <c r="B174" s="108"/>
      <c r="C174" s="113"/>
      <c r="D174" s="110"/>
    </row>
    <row r="175" s="92" customFormat="1" ht="16" customHeight="1" spans="1:4">
      <c r="A175" s="112" t="s">
        <v>262</v>
      </c>
      <c r="B175" s="108"/>
      <c r="C175" s="113"/>
      <c r="D175" s="110"/>
    </row>
    <row r="176" s="92" customFormat="1" ht="16" customHeight="1" spans="1:4">
      <c r="A176" s="107" t="s">
        <v>263</v>
      </c>
      <c r="B176" s="108">
        <v>1442</v>
      </c>
      <c r="C176" s="109">
        <f>SUM(C177:C182)</f>
        <v>1487</v>
      </c>
      <c r="D176" s="110">
        <f t="shared" ref="D174:D178" si="10">(C176-B176)/B176*100</f>
        <v>3.12066574202497</v>
      </c>
    </row>
    <row r="177" s="92" customFormat="1" ht="16" customHeight="1" spans="1:4">
      <c r="A177" s="112" t="s">
        <v>166</v>
      </c>
      <c r="B177" s="108">
        <v>235</v>
      </c>
      <c r="C177" s="113">
        <v>302</v>
      </c>
      <c r="D177" s="110">
        <f t="shared" si="10"/>
        <v>28.5106382978723</v>
      </c>
    </row>
    <row r="178" s="92" customFormat="1" ht="16" customHeight="1" spans="1:4">
      <c r="A178" s="112" t="s">
        <v>167</v>
      </c>
      <c r="B178" s="108"/>
      <c r="C178" s="113"/>
      <c r="D178" s="110"/>
    </row>
    <row r="179" s="92" customFormat="1" ht="16" customHeight="1" spans="1:4">
      <c r="A179" s="112" t="s">
        <v>168</v>
      </c>
      <c r="B179" s="108"/>
      <c r="C179" s="113"/>
      <c r="D179" s="110"/>
    </row>
    <row r="180" s="92" customFormat="1" ht="16" customHeight="1" spans="1:4">
      <c r="A180" s="112" t="s">
        <v>264</v>
      </c>
      <c r="B180" s="108"/>
      <c r="C180" s="113"/>
      <c r="D180" s="110"/>
    </row>
    <row r="181" s="92" customFormat="1" ht="16" customHeight="1" spans="1:4">
      <c r="A181" s="112" t="s">
        <v>175</v>
      </c>
      <c r="B181" s="108"/>
      <c r="C181" s="113"/>
      <c r="D181" s="110"/>
    </row>
    <row r="182" s="92" customFormat="1" ht="16" customHeight="1" spans="1:4">
      <c r="A182" s="112" t="s">
        <v>265</v>
      </c>
      <c r="B182" s="108">
        <v>1207</v>
      </c>
      <c r="C182" s="113">
        <v>1185</v>
      </c>
      <c r="D182" s="110">
        <f t="shared" ref="D181:D185" si="11">(C182-B182)/B182*100</f>
        <v>-1.82270091135046</v>
      </c>
    </row>
    <row r="183" s="92" customFormat="1" ht="16" customHeight="1" spans="1:4">
      <c r="A183" s="107" t="s">
        <v>266</v>
      </c>
      <c r="B183" s="108">
        <v>426</v>
      </c>
      <c r="C183" s="109">
        <f>SUM(C184:C189)</f>
        <v>394</v>
      </c>
      <c r="D183" s="110">
        <f t="shared" si="11"/>
        <v>-7.51173708920188</v>
      </c>
    </row>
    <row r="184" s="92" customFormat="1" ht="16" customHeight="1" spans="1:4">
      <c r="A184" s="112" t="s">
        <v>166</v>
      </c>
      <c r="B184" s="108">
        <v>426</v>
      </c>
      <c r="C184" s="113">
        <v>394</v>
      </c>
      <c r="D184" s="110">
        <f t="shared" si="11"/>
        <v>-7.51173708920188</v>
      </c>
    </row>
    <row r="185" s="92" customFormat="1" ht="16" customHeight="1" spans="1:4">
      <c r="A185" s="112" t="s">
        <v>167</v>
      </c>
      <c r="B185" s="108"/>
      <c r="C185" s="113"/>
      <c r="D185" s="110"/>
    </row>
    <row r="186" s="92" customFormat="1" ht="16" customHeight="1" spans="1:4">
      <c r="A186" s="112" t="s">
        <v>168</v>
      </c>
      <c r="B186" s="108"/>
      <c r="C186" s="113"/>
      <c r="D186" s="110"/>
    </row>
    <row r="187" s="92" customFormat="1" ht="16" customHeight="1" spans="1:4">
      <c r="A187" s="112" t="s">
        <v>267</v>
      </c>
      <c r="B187" s="108"/>
      <c r="C187" s="113"/>
      <c r="D187" s="110"/>
    </row>
    <row r="188" s="92" customFormat="1" ht="16" customHeight="1" spans="1:4">
      <c r="A188" s="112" t="s">
        <v>175</v>
      </c>
      <c r="B188" s="108"/>
      <c r="C188" s="113"/>
      <c r="D188" s="110"/>
    </row>
    <row r="189" s="92" customFormat="1" ht="16" customHeight="1" spans="1:4">
      <c r="A189" s="112" t="s">
        <v>268</v>
      </c>
      <c r="B189" s="108"/>
      <c r="C189" s="113"/>
      <c r="D189" s="110"/>
    </row>
    <row r="190" s="92" customFormat="1" ht="16" customHeight="1" spans="1:4">
      <c r="A190" s="107" t="s">
        <v>269</v>
      </c>
      <c r="B190" s="108">
        <v>146</v>
      </c>
      <c r="C190" s="109">
        <f>SUM(C191:C197)</f>
        <v>147</v>
      </c>
      <c r="D190" s="110">
        <f t="shared" ref="D188:D191" si="12">(C190-B190)/B190*100</f>
        <v>0.684931506849315</v>
      </c>
    </row>
    <row r="191" s="92" customFormat="1" ht="16" customHeight="1" spans="1:4">
      <c r="A191" s="112" t="s">
        <v>166</v>
      </c>
      <c r="B191" s="108">
        <v>142</v>
      </c>
      <c r="C191" s="113">
        <v>143</v>
      </c>
      <c r="D191" s="110">
        <f t="shared" si="12"/>
        <v>0.704225352112676</v>
      </c>
    </row>
    <row r="192" s="92" customFormat="1" ht="16" customHeight="1" spans="1:4">
      <c r="A192" s="112" t="s">
        <v>167</v>
      </c>
      <c r="B192" s="108"/>
      <c r="C192" s="113"/>
      <c r="D192" s="110"/>
    </row>
    <row r="193" s="92" customFormat="1" ht="16" customHeight="1" spans="1:4">
      <c r="A193" s="112" t="s">
        <v>168</v>
      </c>
      <c r="B193" s="108"/>
      <c r="C193" s="113"/>
      <c r="D193" s="110"/>
    </row>
    <row r="194" s="92" customFormat="1" ht="16" customHeight="1" spans="1:4">
      <c r="A194" s="112" t="s">
        <v>270</v>
      </c>
      <c r="B194" s="108"/>
      <c r="C194" s="113"/>
      <c r="D194" s="110"/>
    </row>
    <row r="195" s="92" customFormat="1" ht="16" customHeight="1" spans="1:4">
      <c r="A195" s="112" t="s">
        <v>271</v>
      </c>
      <c r="B195" s="108"/>
      <c r="C195" s="113"/>
      <c r="D195" s="110"/>
    </row>
    <row r="196" s="92" customFormat="1" ht="16" customHeight="1" spans="1:4">
      <c r="A196" s="112" t="s">
        <v>175</v>
      </c>
      <c r="B196" s="108">
        <v>4</v>
      </c>
      <c r="C196" s="113">
        <v>4</v>
      </c>
      <c r="D196" s="110">
        <f>(C196-B196)/B196*100</f>
        <v>0</v>
      </c>
    </row>
    <row r="197" s="92" customFormat="1" ht="16" customHeight="1" spans="1:4">
      <c r="A197" s="112" t="s">
        <v>272</v>
      </c>
      <c r="B197" s="108"/>
      <c r="C197" s="113"/>
      <c r="D197" s="110"/>
    </row>
    <row r="198" s="92" customFormat="1" ht="16" customHeight="1" spans="1:4">
      <c r="A198" s="107" t="s">
        <v>273</v>
      </c>
      <c r="B198" s="108"/>
      <c r="C198" s="114">
        <f>SUM(C199:C203)</f>
        <v>0</v>
      </c>
      <c r="D198" s="110"/>
    </row>
    <row r="199" s="92" customFormat="1" ht="16" customHeight="1" spans="1:4">
      <c r="A199" s="112" t="s">
        <v>166</v>
      </c>
      <c r="B199" s="108"/>
      <c r="C199" s="113"/>
      <c r="D199" s="110"/>
    </row>
    <row r="200" s="92" customFormat="1" ht="16" customHeight="1" spans="1:4">
      <c r="A200" s="112" t="s">
        <v>167</v>
      </c>
      <c r="B200" s="108"/>
      <c r="C200" s="113"/>
      <c r="D200" s="110"/>
    </row>
    <row r="201" s="92" customFormat="1" ht="16" customHeight="1" spans="1:4">
      <c r="A201" s="112" t="s">
        <v>168</v>
      </c>
      <c r="B201" s="108"/>
      <c r="C201" s="115"/>
      <c r="D201" s="110"/>
    </row>
    <row r="202" s="92" customFormat="1" ht="16" customHeight="1" spans="1:4">
      <c r="A202" s="112" t="s">
        <v>175</v>
      </c>
      <c r="B202" s="108"/>
      <c r="C202" s="115"/>
      <c r="D202" s="110"/>
    </row>
    <row r="203" s="92" customFormat="1" ht="16" customHeight="1" spans="1:4">
      <c r="A203" s="112" t="s">
        <v>274</v>
      </c>
      <c r="B203" s="108"/>
      <c r="C203" s="115"/>
      <c r="D203" s="110"/>
    </row>
    <row r="204" s="92" customFormat="1" ht="16" customHeight="1" spans="1:4">
      <c r="A204" s="107" t="s">
        <v>275</v>
      </c>
      <c r="B204" s="108">
        <v>375</v>
      </c>
      <c r="C204" s="109"/>
      <c r="D204" s="110">
        <f t="shared" ref="D204:D206" si="13">(C204-B204)/B204*100</f>
        <v>-100</v>
      </c>
    </row>
    <row r="205" s="92" customFormat="1" ht="16" customHeight="1" spans="1:4">
      <c r="A205" s="112" t="s">
        <v>166</v>
      </c>
      <c r="B205" s="108">
        <v>275</v>
      </c>
      <c r="C205" s="115"/>
      <c r="D205" s="110">
        <f t="shared" si="13"/>
        <v>-100</v>
      </c>
    </row>
    <row r="206" s="92" customFormat="1" ht="16" customHeight="1" spans="1:4">
      <c r="A206" s="112" t="s">
        <v>167</v>
      </c>
      <c r="B206" s="108"/>
      <c r="C206" s="115"/>
      <c r="D206" s="110"/>
    </row>
    <row r="207" s="92" customFormat="1" ht="16" customHeight="1" spans="1:4">
      <c r="A207" s="112" t="s">
        <v>168</v>
      </c>
      <c r="B207" s="108"/>
      <c r="C207" s="115"/>
      <c r="D207" s="110"/>
    </row>
    <row r="208" s="92" customFormat="1" ht="16" customHeight="1" spans="1:4">
      <c r="A208" s="112" t="s">
        <v>175</v>
      </c>
      <c r="B208" s="108"/>
      <c r="C208" s="115"/>
      <c r="D208" s="110"/>
    </row>
    <row r="209" s="92" customFormat="1" ht="16" customHeight="1" spans="1:4">
      <c r="A209" s="112" t="s">
        <v>276</v>
      </c>
      <c r="B209" s="108">
        <v>100</v>
      </c>
      <c r="C209" s="115">
        <v>4</v>
      </c>
      <c r="D209" s="110">
        <f>(C209-B209)/B209*100</f>
        <v>-96</v>
      </c>
    </row>
    <row r="210" s="92" customFormat="1" ht="16" customHeight="1" spans="1:4">
      <c r="A210" s="107" t="s">
        <v>277</v>
      </c>
      <c r="B210" s="108"/>
      <c r="C210" s="114">
        <f>SUM(C211:C216)</f>
        <v>0</v>
      </c>
      <c r="D210" s="110"/>
    </row>
    <row r="211" s="92" customFormat="1" ht="16" customHeight="1" spans="1:4">
      <c r="A211" s="112" t="s">
        <v>166</v>
      </c>
      <c r="B211" s="108"/>
      <c r="C211" s="115"/>
      <c r="D211" s="110"/>
    </row>
    <row r="212" s="92" customFormat="1" ht="16" customHeight="1" spans="1:4">
      <c r="A212" s="112" t="s">
        <v>167</v>
      </c>
      <c r="B212" s="108"/>
      <c r="C212" s="115"/>
      <c r="D212" s="110"/>
    </row>
    <row r="213" s="92" customFormat="1" ht="16" customHeight="1" spans="1:4">
      <c r="A213" s="112" t="s">
        <v>168</v>
      </c>
      <c r="B213" s="108"/>
      <c r="C213" s="115"/>
      <c r="D213" s="110"/>
    </row>
    <row r="214" s="92" customFormat="1" ht="16" customHeight="1" spans="1:4">
      <c r="A214" s="112" t="s">
        <v>278</v>
      </c>
      <c r="B214" s="108"/>
      <c r="C214" s="115"/>
      <c r="D214" s="110"/>
    </row>
    <row r="215" s="92" customFormat="1" ht="16" customHeight="1" spans="1:4">
      <c r="A215" s="112" t="s">
        <v>175</v>
      </c>
      <c r="B215" s="108"/>
      <c r="C215" s="115"/>
      <c r="D215" s="110"/>
    </row>
    <row r="216" s="92" customFormat="1" ht="16" customHeight="1" spans="1:4">
      <c r="A216" s="112" t="s">
        <v>279</v>
      </c>
      <c r="B216" s="108"/>
      <c r="C216" s="115"/>
      <c r="D216" s="110"/>
    </row>
    <row r="217" s="92" customFormat="1" ht="16" customHeight="1" spans="1:4">
      <c r="A217" s="107" t="s">
        <v>280</v>
      </c>
      <c r="B217" s="108">
        <v>3671</v>
      </c>
      <c r="C217" s="109">
        <f>SUM(C218:C231)</f>
        <v>3715</v>
      </c>
      <c r="D217" s="110">
        <f>(C217-B217)/B217*100</f>
        <v>1.19858349223645</v>
      </c>
    </row>
    <row r="218" s="92" customFormat="1" ht="16" customHeight="1" spans="1:4">
      <c r="A218" s="112" t="s">
        <v>166</v>
      </c>
      <c r="B218" s="108">
        <v>3671</v>
      </c>
      <c r="C218" s="113">
        <v>2931</v>
      </c>
      <c r="D218" s="110">
        <f>(C218-B218)/B218*100</f>
        <v>-20.1579950967039</v>
      </c>
    </row>
    <row r="219" s="92" customFormat="1" ht="16" customHeight="1" spans="1:4">
      <c r="A219" s="112" t="s">
        <v>167</v>
      </c>
      <c r="B219" s="108"/>
      <c r="C219" s="113"/>
      <c r="D219" s="110"/>
    </row>
    <row r="220" s="92" customFormat="1" ht="16" customHeight="1" spans="1:4">
      <c r="A220" s="112" t="s">
        <v>168</v>
      </c>
      <c r="B220" s="108"/>
      <c r="C220" s="113"/>
      <c r="D220" s="110"/>
    </row>
    <row r="221" s="92" customFormat="1" ht="16" customHeight="1" spans="1:4">
      <c r="A221" s="112" t="s">
        <v>281</v>
      </c>
      <c r="B221" s="108"/>
      <c r="C221" s="113"/>
      <c r="D221" s="110"/>
    </row>
    <row r="222" s="92" customFormat="1" ht="16" customHeight="1" spans="1:4">
      <c r="A222" s="112" t="s">
        <v>282</v>
      </c>
      <c r="B222" s="108"/>
      <c r="C222" s="113"/>
      <c r="D222" s="110"/>
    </row>
    <row r="223" s="92" customFormat="1" ht="16" customHeight="1" spans="1:4">
      <c r="A223" s="112" t="s">
        <v>207</v>
      </c>
      <c r="B223" s="108"/>
      <c r="C223" s="113"/>
      <c r="D223" s="110"/>
    </row>
    <row r="224" s="92" customFormat="1" ht="16" customHeight="1" spans="1:4">
      <c r="A224" s="112" t="s">
        <v>283</v>
      </c>
      <c r="B224" s="108"/>
      <c r="C224" s="113"/>
      <c r="D224" s="110"/>
    </row>
    <row r="225" s="92" customFormat="1" ht="16" customHeight="1" spans="1:4">
      <c r="A225" s="112" t="s">
        <v>284</v>
      </c>
      <c r="B225" s="108"/>
      <c r="C225" s="113">
        <v>1</v>
      </c>
      <c r="D225" s="110"/>
    </row>
    <row r="226" s="92" customFormat="1" ht="16" customHeight="1" spans="1:4">
      <c r="A226" s="112" t="s">
        <v>285</v>
      </c>
      <c r="B226" s="108"/>
      <c r="C226" s="113"/>
      <c r="D226" s="110"/>
    </row>
    <row r="227" s="92" customFormat="1" ht="16" customHeight="1" spans="1:4">
      <c r="A227" s="112" t="s">
        <v>286</v>
      </c>
      <c r="B227" s="108"/>
      <c r="C227" s="113"/>
      <c r="D227" s="110"/>
    </row>
    <row r="228" s="92" customFormat="1" ht="16" customHeight="1" spans="1:4">
      <c r="A228" s="112" t="s">
        <v>287</v>
      </c>
      <c r="B228" s="108"/>
      <c r="C228" s="113"/>
      <c r="D228" s="110"/>
    </row>
    <row r="229" s="92" customFormat="1" ht="16" customHeight="1" spans="1:4">
      <c r="A229" s="112" t="s">
        <v>288</v>
      </c>
      <c r="B229" s="108"/>
      <c r="C229" s="113"/>
      <c r="D229" s="110"/>
    </row>
    <row r="230" s="92" customFormat="1" ht="16" customHeight="1" spans="1:4">
      <c r="A230" s="112" t="s">
        <v>175</v>
      </c>
      <c r="B230" s="108"/>
      <c r="C230" s="113"/>
      <c r="D230" s="110"/>
    </row>
    <row r="231" s="92" customFormat="1" ht="16" customHeight="1" spans="1:4">
      <c r="A231" s="112" t="s">
        <v>289</v>
      </c>
      <c r="B231" s="108"/>
      <c r="C231" s="113">
        <v>783</v>
      </c>
      <c r="D231" s="110"/>
    </row>
    <row r="232" s="92" customFormat="1" ht="16" customHeight="1" spans="1:4">
      <c r="A232" s="107" t="s">
        <v>290</v>
      </c>
      <c r="B232" s="108">
        <v>1639</v>
      </c>
      <c r="C232" s="109">
        <f>SUM(C233:C234)</f>
        <v>2464</v>
      </c>
      <c r="D232" s="110">
        <f>(C232-B232)/B232*100</f>
        <v>50.3355704697987</v>
      </c>
    </row>
    <row r="233" s="92" customFormat="1" ht="16" customHeight="1" spans="1:4">
      <c r="A233" s="112" t="s">
        <v>291</v>
      </c>
      <c r="B233" s="108"/>
      <c r="C233" s="113"/>
      <c r="D233" s="110"/>
    </row>
    <row r="234" s="92" customFormat="1" ht="16" customHeight="1" spans="1:4">
      <c r="A234" s="112" t="s">
        <v>292</v>
      </c>
      <c r="B234" s="108">
        <v>1639</v>
      </c>
      <c r="C234" s="113">
        <v>2464</v>
      </c>
      <c r="D234" s="110">
        <f>(C234-B234)/B234*100</f>
        <v>50.3355704697987</v>
      </c>
    </row>
    <row r="235" s="92" customFormat="1" ht="16" customHeight="1" spans="1:4">
      <c r="A235" s="107" t="s">
        <v>293</v>
      </c>
      <c r="B235" s="114">
        <f>B236+B243+B246+B249+B255+B260+B262+B267+B273</f>
        <v>0</v>
      </c>
      <c r="C235" s="114">
        <f>C236+C243+C246+C249+C255+C260+C262+C267+C273</f>
        <v>0</v>
      </c>
      <c r="D235" s="110"/>
    </row>
    <row r="236" s="92" customFormat="1" ht="16" customHeight="1" spans="1:4">
      <c r="A236" s="107" t="s">
        <v>294</v>
      </c>
      <c r="B236" s="114">
        <f>SUM(B237:B242)</f>
        <v>0</v>
      </c>
      <c r="C236" s="114">
        <f>SUM(C237:C242)</f>
        <v>0</v>
      </c>
      <c r="D236" s="110"/>
    </row>
    <row r="237" s="92" customFormat="1" ht="16" customHeight="1" spans="1:4">
      <c r="A237" s="112" t="s">
        <v>166</v>
      </c>
      <c r="B237" s="109"/>
      <c r="C237" s="113"/>
      <c r="D237" s="110"/>
    </row>
    <row r="238" s="92" customFormat="1" ht="16" customHeight="1" spans="1:4">
      <c r="A238" s="112" t="s">
        <v>167</v>
      </c>
      <c r="B238" s="109"/>
      <c r="C238" s="113"/>
      <c r="D238" s="110"/>
    </row>
    <row r="239" s="92" customFormat="1" ht="16" customHeight="1" spans="1:4">
      <c r="A239" s="112" t="s">
        <v>168</v>
      </c>
      <c r="B239" s="109"/>
      <c r="C239" s="113"/>
      <c r="D239" s="110"/>
    </row>
    <row r="240" s="92" customFormat="1" ht="16" customHeight="1" spans="1:4">
      <c r="A240" s="112" t="s">
        <v>261</v>
      </c>
      <c r="B240" s="109"/>
      <c r="C240" s="113"/>
      <c r="D240" s="110"/>
    </row>
    <row r="241" s="92" customFormat="1" ht="16" customHeight="1" spans="1:4">
      <c r="A241" s="112" t="s">
        <v>175</v>
      </c>
      <c r="B241" s="109"/>
      <c r="C241" s="113"/>
      <c r="D241" s="110"/>
    </row>
    <row r="242" s="92" customFormat="1" ht="16" customHeight="1" spans="1:4">
      <c r="A242" s="112" t="s">
        <v>295</v>
      </c>
      <c r="B242" s="109"/>
      <c r="C242" s="113"/>
      <c r="D242" s="110"/>
    </row>
    <row r="243" s="92" customFormat="1" ht="16" customHeight="1" spans="1:4">
      <c r="A243" s="107" t="s">
        <v>296</v>
      </c>
      <c r="B243" s="114">
        <f>SUM(B244:B245)</f>
        <v>0</v>
      </c>
      <c r="C243" s="114">
        <f>SUM(C244:C245)</f>
        <v>0</v>
      </c>
      <c r="D243" s="110"/>
    </row>
    <row r="244" s="92" customFormat="1" ht="16" customHeight="1" spans="1:4">
      <c r="A244" s="112" t="s">
        <v>297</v>
      </c>
      <c r="B244" s="109"/>
      <c r="C244" s="113"/>
      <c r="D244" s="110"/>
    </row>
    <row r="245" s="92" customFormat="1" ht="16" customHeight="1" spans="1:4">
      <c r="A245" s="112" t="s">
        <v>298</v>
      </c>
      <c r="B245" s="109"/>
      <c r="C245" s="113"/>
      <c r="D245" s="110"/>
    </row>
    <row r="246" s="92" customFormat="1" ht="16" customHeight="1" spans="1:4">
      <c r="A246" s="107" t="s">
        <v>299</v>
      </c>
      <c r="B246" s="114">
        <f>SUM(B247:B248)</f>
        <v>0</v>
      </c>
      <c r="C246" s="114">
        <f>SUM(C247:C248)</f>
        <v>0</v>
      </c>
      <c r="D246" s="110"/>
    </row>
    <row r="247" s="92" customFormat="1" ht="16" customHeight="1" spans="1:4">
      <c r="A247" s="112" t="s">
        <v>300</v>
      </c>
      <c r="B247" s="109"/>
      <c r="C247" s="113"/>
      <c r="D247" s="110"/>
    </row>
    <row r="248" s="92" customFormat="1" ht="16" customHeight="1" spans="1:4">
      <c r="A248" s="112" t="s">
        <v>301</v>
      </c>
      <c r="B248" s="109"/>
      <c r="C248" s="113"/>
      <c r="D248" s="110"/>
    </row>
    <row r="249" s="92" customFormat="1" ht="16" customHeight="1" spans="1:4">
      <c r="A249" s="107" t="s">
        <v>302</v>
      </c>
      <c r="B249" s="114">
        <f>SUM(B250:B254)</f>
        <v>0</v>
      </c>
      <c r="C249" s="114">
        <f>SUM(C250:C254)</f>
        <v>0</v>
      </c>
      <c r="D249" s="110"/>
    </row>
    <row r="250" s="92" customFormat="1" ht="16" customHeight="1" spans="1:4">
      <c r="A250" s="112" t="s">
        <v>303</v>
      </c>
      <c r="B250" s="109"/>
      <c r="C250" s="113"/>
      <c r="D250" s="110"/>
    </row>
    <row r="251" s="92" customFormat="1" ht="16" customHeight="1" spans="1:4">
      <c r="A251" s="112" t="s">
        <v>304</v>
      </c>
      <c r="B251" s="109"/>
      <c r="C251" s="113"/>
      <c r="D251" s="110"/>
    </row>
    <row r="252" s="92" customFormat="1" ht="16" customHeight="1" spans="1:4">
      <c r="A252" s="112" t="s">
        <v>305</v>
      </c>
      <c r="B252" s="109"/>
      <c r="C252" s="113"/>
      <c r="D252" s="110"/>
    </row>
    <row r="253" s="92" customFormat="1" ht="16" customHeight="1" spans="1:4">
      <c r="A253" s="112" t="s">
        <v>306</v>
      </c>
      <c r="B253" s="109"/>
      <c r="C253" s="113"/>
      <c r="D253" s="110"/>
    </row>
    <row r="254" s="92" customFormat="1" ht="16" customHeight="1" spans="1:4">
      <c r="A254" s="112" t="s">
        <v>307</v>
      </c>
      <c r="B254" s="109"/>
      <c r="C254" s="113"/>
      <c r="D254" s="110"/>
    </row>
    <row r="255" s="92" customFormat="1" ht="16" customHeight="1" spans="1:4">
      <c r="A255" s="107" t="s">
        <v>308</v>
      </c>
      <c r="B255" s="114">
        <f>SUM(B256:B259)</f>
        <v>0</v>
      </c>
      <c r="C255" s="114">
        <f>SUM(C256:C259)</f>
        <v>0</v>
      </c>
      <c r="D255" s="110"/>
    </row>
    <row r="256" s="92" customFormat="1" ht="16" customHeight="1" spans="1:4">
      <c r="A256" s="112" t="s">
        <v>309</v>
      </c>
      <c r="B256" s="109"/>
      <c r="C256" s="113"/>
      <c r="D256" s="110"/>
    </row>
    <row r="257" s="92" customFormat="1" ht="16" customHeight="1" spans="1:4">
      <c r="A257" s="112" t="s">
        <v>310</v>
      </c>
      <c r="B257" s="109"/>
      <c r="C257" s="113"/>
      <c r="D257" s="110"/>
    </row>
    <row r="258" s="92" customFormat="1" ht="16" customHeight="1" spans="1:4">
      <c r="A258" s="112" t="s">
        <v>311</v>
      </c>
      <c r="B258" s="109"/>
      <c r="C258" s="113"/>
      <c r="D258" s="110"/>
    </row>
    <row r="259" s="92" customFormat="1" ht="16" customHeight="1" spans="1:4">
      <c r="A259" s="112" t="s">
        <v>312</v>
      </c>
      <c r="B259" s="109"/>
      <c r="C259" s="113"/>
      <c r="D259" s="110"/>
    </row>
    <row r="260" s="92" customFormat="1" ht="16" customHeight="1" spans="1:4">
      <c r="A260" s="107" t="s">
        <v>313</v>
      </c>
      <c r="B260" s="114">
        <f>B261</f>
        <v>0</v>
      </c>
      <c r="C260" s="114">
        <f>C261</f>
        <v>0</v>
      </c>
      <c r="D260" s="110"/>
    </row>
    <row r="261" s="92" customFormat="1" ht="16" customHeight="1" spans="1:4">
      <c r="A261" s="112" t="s">
        <v>314</v>
      </c>
      <c r="B261" s="109"/>
      <c r="C261" s="113"/>
      <c r="D261" s="110"/>
    </row>
    <row r="262" s="92" customFormat="1" ht="16" customHeight="1" spans="1:4">
      <c r="A262" s="107" t="s">
        <v>315</v>
      </c>
      <c r="B262" s="114">
        <f>SUM(B263:B266)</f>
        <v>0</v>
      </c>
      <c r="C262" s="114">
        <f>SUM(C263:C266)</f>
        <v>0</v>
      </c>
      <c r="D262" s="110"/>
    </row>
    <row r="263" s="92" customFormat="1" ht="16" customHeight="1" spans="1:4">
      <c r="A263" s="112" t="s">
        <v>316</v>
      </c>
      <c r="B263" s="109"/>
      <c r="C263" s="113"/>
      <c r="D263" s="110"/>
    </row>
    <row r="264" s="92" customFormat="1" ht="16" customHeight="1" spans="1:4">
      <c r="A264" s="112" t="s">
        <v>317</v>
      </c>
      <c r="B264" s="109"/>
      <c r="C264" s="113"/>
      <c r="D264" s="110"/>
    </row>
    <row r="265" s="92" customFormat="1" ht="16" customHeight="1" spans="1:4">
      <c r="A265" s="112" t="s">
        <v>318</v>
      </c>
      <c r="B265" s="109"/>
      <c r="C265" s="113"/>
      <c r="D265" s="110"/>
    </row>
    <row r="266" s="92" customFormat="1" ht="16" customHeight="1" spans="1:4">
      <c r="A266" s="112" t="s">
        <v>319</v>
      </c>
      <c r="B266" s="109"/>
      <c r="C266" s="113"/>
      <c r="D266" s="110"/>
    </row>
    <row r="267" s="92" customFormat="1" ht="16" customHeight="1" spans="1:4">
      <c r="A267" s="107" t="s">
        <v>320</v>
      </c>
      <c r="B267" s="114">
        <f>SUM(B268:B272)</f>
        <v>0</v>
      </c>
      <c r="C267" s="114">
        <f>SUM(C268:C272)</f>
        <v>0</v>
      </c>
      <c r="D267" s="110"/>
    </row>
    <row r="268" s="92" customFormat="1" ht="16" customHeight="1" spans="1:4">
      <c r="A268" s="112" t="s">
        <v>166</v>
      </c>
      <c r="B268" s="109"/>
      <c r="C268" s="113"/>
      <c r="D268" s="110"/>
    </row>
    <row r="269" s="92" customFormat="1" ht="16" customHeight="1" spans="1:4">
      <c r="A269" s="112" t="s">
        <v>167</v>
      </c>
      <c r="B269" s="109"/>
      <c r="C269" s="113"/>
      <c r="D269" s="110"/>
    </row>
    <row r="270" s="92" customFormat="1" ht="16" customHeight="1" spans="1:4">
      <c r="A270" s="112" t="s">
        <v>168</v>
      </c>
      <c r="B270" s="109"/>
      <c r="C270" s="113"/>
      <c r="D270" s="110"/>
    </row>
    <row r="271" s="92" customFormat="1" ht="16" customHeight="1" spans="1:4">
      <c r="A271" s="112" t="s">
        <v>175</v>
      </c>
      <c r="B271" s="109"/>
      <c r="C271" s="113"/>
      <c r="D271" s="110"/>
    </row>
    <row r="272" s="92" customFormat="1" ht="16" customHeight="1" spans="1:4">
      <c r="A272" s="112" t="s">
        <v>321</v>
      </c>
      <c r="B272" s="109"/>
      <c r="C272" s="113"/>
      <c r="D272" s="110"/>
    </row>
    <row r="273" s="92" customFormat="1" ht="16" customHeight="1" spans="1:4">
      <c r="A273" s="107" t="s">
        <v>322</v>
      </c>
      <c r="B273" s="116">
        <f>B274</f>
        <v>0</v>
      </c>
      <c r="C273" s="116">
        <f>C274</f>
        <v>0</v>
      </c>
      <c r="D273" s="110"/>
    </row>
    <row r="274" s="92" customFormat="1" ht="16" customHeight="1" spans="1:4">
      <c r="A274" s="112" t="s">
        <v>323</v>
      </c>
      <c r="B274" s="109"/>
      <c r="C274" s="113"/>
      <c r="D274" s="110"/>
    </row>
    <row r="275" s="92" customFormat="1" ht="16" customHeight="1" spans="1:4">
      <c r="A275" s="107" t="s">
        <v>324</v>
      </c>
      <c r="B275" s="117">
        <f>SUM(B276,B280,B282,B284,B292)</f>
        <v>0</v>
      </c>
      <c r="C275" s="117">
        <f>SUM(C276,C280,C282,C284,C292)</f>
        <v>0</v>
      </c>
      <c r="D275" s="110"/>
    </row>
    <row r="276" s="92" customFormat="1" ht="16" customHeight="1" spans="1:4">
      <c r="A276" s="107" t="s">
        <v>325</v>
      </c>
      <c r="B276" s="114">
        <f>SUM(B277:B279)</f>
        <v>0</v>
      </c>
      <c r="C276" s="114">
        <f>SUM(C277:C279)</f>
        <v>0</v>
      </c>
      <c r="D276" s="110"/>
    </row>
    <row r="277" s="92" customFormat="1" ht="16" customHeight="1" spans="1:4">
      <c r="A277" s="112" t="s">
        <v>326</v>
      </c>
      <c r="B277" s="118"/>
      <c r="C277" s="113"/>
      <c r="D277" s="110"/>
    </row>
    <row r="278" s="92" customFormat="1" ht="16" customHeight="1" spans="1:4">
      <c r="A278" s="112" t="s">
        <v>327</v>
      </c>
      <c r="B278" s="109"/>
      <c r="C278" s="113"/>
      <c r="D278" s="110"/>
    </row>
    <row r="279" s="92" customFormat="1" ht="16" customHeight="1" spans="1:4">
      <c r="A279" s="112" t="s">
        <v>328</v>
      </c>
      <c r="B279" s="111"/>
      <c r="C279" s="113"/>
      <c r="D279" s="110"/>
    </row>
    <row r="280" s="92" customFormat="1" ht="16" customHeight="1" spans="1:4">
      <c r="A280" s="107" t="s">
        <v>329</v>
      </c>
      <c r="B280" s="114">
        <f>B281</f>
        <v>0</v>
      </c>
      <c r="C280" s="114">
        <f>C281</f>
        <v>0</v>
      </c>
      <c r="D280" s="110"/>
    </row>
    <row r="281" s="92" customFormat="1" ht="16" customHeight="1" spans="1:4">
      <c r="A281" s="112" t="s">
        <v>330</v>
      </c>
      <c r="B281" s="109"/>
      <c r="C281" s="113"/>
      <c r="D281" s="110"/>
    </row>
    <row r="282" s="92" customFormat="1" ht="16" customHeight="1" spans="1:4">
      <c r="A282" s="107" t="s">
        <v>331</v>
      </c>
      <c r="B282" s="114">
        <f>B283</f>
        <v>0</v>
      </c>
      <c r="C282" s="114">
        <f>C283</f>
        <v>0</v>
      </c>
      <c r="D282" s="110"/>
    </row>
    <row r="283" s="92" customFormat="1" ht="16" customHeight="1" spans="1:4">
      <c r="A283" s="112" t="s">
        <v>332</v>
      </c>
      <c r="B283" s="109"/>
      <c r="C283" s="113"/>
      <c r="D283" s="110"/>
    </row>
    <row r="284" s="92" customFormat="1" ht="16" customHeight="1" spans="1:4">
      <c r="A284" s="107" t="s">
        <v>333</v>
      </c>
      <c r="B284" s="116">
        <f>SUM(B285:B291)</f>
        <v>0</v>
      </c>
      <c r="C284" s="116">
        <f>SUM(C285:C291)</f>
        <v>0</v>
      </c>
      <c r="D284" s="110"/>
    </row>
    <row r="285" s="92" customFormat="1" ht="16" customHeight="1" spans="1:4">
      <c r="A285" s="112" t="s">
        <v>334</v>
      </c>
      <c r="B285" s="109"/>
      <c r="C285" s="113"/>
      <c r="D285" s="110"/>
    </row>
    <row r="286" s="92" customFormat="1" ht="16" customHeight="1" spans="1:4">
      <c r="A286" s="112" t="s">
        <v>335</v>
      </c>
      <c r="B286" s="111"/>
      <c r="C286" s="113"/>
      <c r="D286" s="110"/>
    </row>
    <row r="287" s="92" customFormat="1" ht="16" customHeight="1" spans="1:4">
      <c r="A287" s="112" t="s">
        <v>336</v>
      </c>
      <c r="B287" s="111"/>
      <c r="C287" s="113"/>
      <c r="D287" s="110"/>
    </row>
    <row r="288" s="92" customFormat="1" ht="16" customHeight="1" spans="1:4">
      <c r="A288" s="112" t="s">
        <v>337</v>
      </c>
      <c r="B288" s="109"/>
      <c r="C288" s="113"/>
      <c r="D288" s="110"/>
    </row>
    <row r="289" s="92" customFormat="1" ht="16" customHeight="1" spans="1:4">
      <c r="A289" s="112" t="s">
        <v>338</v>
      </c>
      <c r="B289" s="109"/>
      <c r="C289" s="113"/>
      <c r="D289" s="110"/>
    </row>
    <row r="290" s="92" customFormat="1" ht="16" customHeight="1" spans="1:4">
      <c r="A290" s="112" t="s">
        <v>339</v>
      </c>
      <c r="B290" s="109"/>
      <c r="C290" s="113"/>
      <c r="D290" s="110"/>
    </row>
    <row r="291" s="92" customFormat="1" ht="16" customHeight="1" spans="1:4">
      <c r="A291" s="112" t="s">
        <v>340</v>
      </c>
      <c r="B291" s="109"/>
      <c r="C291" s="113"/>
      <c r="D291" s="110"/>
    </row>
    <row r="292" s="92" customFormat="1" ht="16" customHeight="1" spans="1:4">
      <c r="A292" s="107" t="s">
        <v>341</v>
      </c>
      <c r="B292" s="114">
        <f>B293</f>
        <v>0</v>
      </c>
      <c r="C292" s="114">
        <f>C293</f>
        <v>0</v>
      </c>
      <c r="D292" s="110"/>
    </row>
    <row r="293" s="92" customFormat="1" ht="16" customHeight="1" spans="1:4">
      <c r="A293" s="112" t="s">
        <v>342</v>
      </c>
      <c r="B293" s="109"/>
      <c r="C293" s="113"/>
      <c r="D293" s="110"/>
    </row>
    <row r="294" s="92" customFormat="1" ht="16" customHeight="1" spans="1:4">
      <c r="A294" s="107" t="s">
        <v>343</v>
      </c>
      <c r="B294" s="108">
        <v>12308</v>
      </c>
      <c r="C294" s="109">
        <f>C295+C298+C309+C316+C324+C333+C347+C357+C367+C375+C381</f>
        <v>13609</v>
      </c>
      <c r="D294" s="110">
        <f t="shared" ref="D294:D300" si="14">(C294-B294)/B294*100</f>
        <v>10.5703607409815</v>
      </c>
    </row>
    <row r="295" s="92" customFormat="1" ht="16" customHeight="1" spans="1:4">
      <c r="A295" s="107" t="s">
        <v>344</v>
      </c>
      <c r="B295" s="108"/>
      <c r="C295" s="114">
        <f>SUM(C296:C297)</f>
        <v>0</v>
      </c>
      <c r="D295" s="110"/>
    </row>
    <row r="296" s="92" customFormat="1" ht="16" customHeight="1" spans="1:4">
      <c r="A296" s="112" t="s">
        <v>345</v>
      </c>
      <c r="B296" s="108"/>
      <c r="C296" s="113"/>
      <c r="D296" s="110"/>
    </row>
    <row r="297" s="92" customFormat="1" ht="16" customHeight="1" spans="1:4">
      <c r="A297" s="112" t="s">
        <v>346</v>
      </c>
      <c r="B297" s="108"/>
      <c r="C297" s="113"/>
      <c r="D297" s="110"/>
    </row>
    <row r="298" s="92" customFormat="1" ht="16" customHeight="1" spans="1:4">
      <c r="A298" s="107" t="s">
        <v>347</v>
      </c>
      <c r="B298" s="108">
        <v>11186</v>
      </c>
      <c r="C298" s="109">
        <f>SUM(C299:C308)</f>
        <v>12831</v>
      </c>
      <c r="D298" s="110">
        <f t="shared" si="14"/>
        <v>14.7058823529412</v>
      </c>
    </row>
    <row r="299" s="92" customFormat="1" ht="16" customHeight="1" spans="1:4">
      <c r="A299" s="112" t="s">
        <v>166</v>
      </c>
      <c r="B299" s="108">
        <v>8002</v>
      </c>
      <c r="C299" s="113">
        <v>9344</v>
      </c>
      <c r="D299" s="110">
        <f t="shared" si="14"/>
        <v>16.7708072981755</v>
      </c>
    </row>
    <row r="300" s="92" customFormat="1" ht="16" customHeight="1" spans="1:4">
      <c r="A300" s="112" t="s">
        <v>167</v>
      </c>
      <c r="B300" s="108">
        <v>2908</v>
      </c>
      <c r="C300" s="113">
        <v>3487</v>
      </c>
      <c r="D300" s="110">
        <f t="shared" si="14"/>
        <v>19.9105914718019</v>
      </c>
    </row>
    <row r="301" s="92" customFormat="1" ht="16" customHeight="1" spans="1:4">
      <c r="A301" s="112" t="s">
        <v>168</v>
      </c>
      <c r="B301" s="108"/>
      <c r="C301" s="113"/>
      <c r="D301" s="110"/>
    </row>
    <row r="302" s="92" customFormat="1" ht="16" customHeight="1" spans="1:4">
      <c r="A302" s="119" t="s">
        <v>207</v>
      </c>
      <c r="B302" s="108"/>
      <c r="C302" s="113"/>
      <c r="D302" s="110"/>
    </row>
    <row r="303" s="92" customFormat="1" ht="16" customHeight="1" spans="1:4">
      <c r="A303" s="112" t="s">
        <v>348</v>
      </c>
      <c r="B303" s="108"/>
      <c r="C303" s="113"/>
      <c r="D303" s="110"/>
    </row>
    <row r="304" s="92" customFormat="1" ht="16" customHeight="1" spans="1:4">
      <c r="A304" s="112" t="s">
        <v>349</v>
      </c>
      <c r="B304" s="108"/>
      <c r="C304" s="113"/>
      <c r="D304" s="110"/>
    </row>
    <row r="305" s="92" customFormat="1" ht="16" customHeight="1" spans="1:4">
      <c r="A305" s="112" t="s">
        <v>350</v>
      </c>
      <c r="B305" s="108"/>
      <c r="C305" s="113"/>
      <c r="D305" s="110"/>
    </row>
    <row r="306" s="92" customFormat="1" ht="16" customHeight="1" spans="1:4">
      <c r="A306" s="112" t="s">
        <v>351</v>
      </c>
      <c r="B306" s="108"/>
      <c r="C306" s="113"/>
      <c r="D306" s="110"/>
    </row>
    <row r="307" s="92" customFormat="1" ht="16" customHeight="1" spans="1:4">
      <c r="A307" s="112" t="s">
        <v>175</v>
      </c>
      <c r="B307" s="108"/>
      <c r="C307" s="113"/>
      <c r="D307" s="110"/>
    </row>
    <row r="308" s="92" customFormat="1" ht="16" customHeight="1" spans="1:4">
      <c r="A308" s="112" t="s">
        <v>352</v>
      </c>
      <c r="B308" s="108">
        <v>276</v>
      </c>
      <c r="C308" s="113"/>
      <c r="D308" s="110">
        <f>(C308-B308)/B308*100</f>
        <v>-100</v>
      </c>
    </row>
    <row r="309" s="92" customFormat="1" ht="16" customHeight="1" spans="1:4">
      <c r="A309" s="107" t="s">
        <v>353</v>
      </c>
      <c r="B309" s="108"/>
      <c r="C309" s="114">
        <f>SUM(C310:C315)</f>
        <v>0</v>
      </c>
      <c r="D309" s="110"/>
    </row>
    <row r="310" s="92" customFormat="1" ht="16" customHeight="1" spans="1:4">
      <c r="A310" s="112" t="s">
        <v>166</v>
      </c>
      <c r="B310" s="108"/>
      <c r="C310" s="113"/>
      <c r="D310" s="110"/>
    </row>
    <row r="311" s="92" customFormat="1" ht="16" customHeight="1" spans="1:4">
      <c r="A311" s="112" t="s">
        <v>167</v>
      </c>
      <c r="B311" s="108"/>
      <c r="C311" s="113"/>
      <c r="D311" s="110"/>
    </row>
    <row r="312" s="92" customFormat="1" ht="16" customHeight="1" spans="1:4">
      <c r="A312" s="112" t="s">
        <v>168</v>
      </c>
      <c r="B312" s="108"/>
      <c r="C312" s="113"/>
      <c r="D312" s="110"/>
    </row>
    <row r="313" s="92" customFormat="1" ht="16" customHeight="1" spans="1:4">
      <c r="A313" s="112" t="s">
        <v>354</v>
      </c>
      <c r="B313" s="108"/>
      <c r="C313" s="113"/>
      <c r="D313" s="110"/>
    </row>
    <row r="314" s="92" customFormat="1" ht="16" customHeight="1" spans="1:4">
      <c r="A314" s="112" t="s">
        <v>175</v>
      </c>
      <c r="B314" s="108"/>
      <c r="C314" s="113"/>
      <c r="D314" s="110"/>
    </row>
    <row r="315" s="92" customFormat="1" ht="16" customHeight="1" spans="1:4">
      <c r="A315" s="112" t="s">
        <v>355</v>
      </c>
      <c r="B315" s="108"/>
      <c r="C315" s="113"/>
      <c r="D315" s="110"/>
    </row>
    <row r="316" s="92" customFormat="1" ht="16" customHeight="1" spans="1:4">
      <c r="A316" s="107" t="s">
        <v>356</v>
      </c>
      <c r="B316" s="108"/>
      <c r="C316" s="109">
        <v>0</v>
      </c>
      <c r="D316" s="110"/>
    </row>
    <row r="317" s="92" customFormat="1" ht="16" customHeight="1" spans="1:4">
      <c r="A317" s="112" t="s">
        <v>166</v>
      </c>
      <c r="B317" s="108"/>
      <c r="C317" s="113"/>
      <c r="D317" s="110"/>
    </row>
    <row r="318" s="92" customFormat="1" ht="16" customHeight="1" spans="1:4">
      <c r="A318" s="112" t="s">
        <v>167</v>
      </c>
      <c r="B318" s="108"/>
      <c r="C318" s="113"/>
      <c r="D318" s="110"/>
    </row>
    <row r="319" s="92" customFormat="1" ht="16" customHeight="1" spans="1:4">
      <c r="A319" s="112" t="s">
        <v>168</v>
      </c>
      <c r="B319" s="108"/>
      <c r="C319" s="113"/>
      <c r="D319" s="110"/>
    </row>
    <row r="320" s="92" customFormat="1" ht="16" customHeight="1" spans="1:4">
      <c r="A320" s="112" t="s">
        <v>357</v>
      </c>
      <c r="B320" s="108"/>
      <c r="C320" s="113"/>
      <c r="D320" s="110"/>
    </row>
    <row r="321" s="92" customFormat="1" ht="16" customHeight="1" spans="1:4">
      <c r="A321" s="112" t="s">
        <v>358</v>
      </c>
      <c r="B321" s="108"/>
      <c r="C321" s="113"/>
      <c r="D321" s="110"/>
    </row>
    <row r="322" s="92" customFormat="1" ht="16" customHeight="1" spans="1:4">
      <c r="A322" s="112" t="s">
        <v>175</v>
      </c>
      <c r="B322" s="108"/>
      <c r="C322" s="113"/>
      <c r="D322" s="110"/>
    </row>
    <row r="323" s="92" customFormat="1" ht="16" customHeight="1" spans="1:4">
      <c r="A323" s="112" t="s">
        <v>359</v>
      </c>
      <c r="B323" s="108"/>
      <c r="C323" s="113"/>
      <c r="D323" s="110"/>
    </row>
    <row r="324" s="92" customFormat="1" ht="16" customHeight="1" spans="1:4">
      <c r="A324" s="107" t="s">
        <v>360</v>
      </c>
      <c r="B324" s="108"/>
      <c r="C324" s="114">
        <f>SUM(C325:C332)</f>
        <v>0</v>
      </c>
      <c r="D324" s="110"/>
    </row>
    <row r="325" s="92" customFormat="1" ht="16" customHeight="1" spans="1:4">
      <c r="A325" s="112" t="s">
        <v>166</v>
      </c>
      <c r="B325" s="108"/>
      <c r="C325" s="113"/>
      <c r="D325" s="110"/>
    </row>
    <row r="326" s="92" customFormat="1" ht="16" customHeight="1" spans="1:4">
      <c r="A326" s="112" t="s">
        <v>167</v>
      </c>
      <c r="B326" s="108"/>
      <c r="C326" s="113"/>
      <c r="D326" s="110"/>
    </row>
    <row r="327" s="92" customFormat="1" ht="16" customHeight="1" spans="1:4">
      <c r="A327" s="112" t="s">
        <v>168</v>
      </c>
      <c r="B327" s="108"/>
      <c r="C327" s="113"/>
      <c r="D327" s="110"/>
    </row>
    <row r="328" s="92" customFormat="1" ht="16" customHeight="1" spans="1:4">
      <c r="A328" s="112" t="s">
        <v>361</v>
      </c>
      <c r="B328" s="108"/>
      <c r="C328" s="113"/>
      <c r="D328" s="110"/>
    </row>
    <row r="329" s="92" customFormat="1" ht="16" customHeight="1" spans="1:4">
      <c r="A329" s="112" t="s">
        <v>362</v>
      </c>
      <c r="B329" s="108"/>
      <c r="C329" s="113"/>
      <c r="D329" s="110"/>
    </row>
    <row r="330" s="92" customFormat="1" ht="16" customHeight="1" spans="1:4">
      <c r="A330" s="112" t="s">
        <v>363</v>
      </c>
      <c r="B330" s="108"/>
      <c r="C330" s="113"/>
      <c r="D330" s="110"/>
    </row>
    <row r="331" s="92" customFormat="1" ht="16" customHeight="1" spans="1:4">
      <c r="A331" s="112" t="s">
        <v>175</v>
      </c>
      <c r="B331" s="108"/>
      <c r="C331" s="113"/>
      <c r="D331" s="110"/>
    </row>
    <row r="332" s="92" customFormat="1" ht="16" customHeight="1" spans="1:4">
      <c r="A332" s="112" t="s">
        <v>364</v>
      </c>
      <c r="B332" s="108"/>
      <c r="C332" s="113"/>
      <c r="D332" s="110"/>
    </row>
    <row r="333" s="92" customFormat="1" ht="16" customHeight="1" spans="1:4">
      <c r="A333" s="107" t="s">
        <v>365</v>
      </c>
      <c r="B333" s="108">
        <v>1122</v>
      </c>
      <c r="C333" s="109">
        <f>SUM(C334:C346)</f>
        <v>778</v>
      </c>
      <c r="D333" s="110">
        <f t="shared" ref="D333:D335" si="15">(C333-B333)/B333*100</f>
        <v>-30.6595365418895</v>
      </c>
    </row>
    <row r="334" s="92" customFormat="1" ht="16" customHeight="1" spans="1:4">
      <c r="A334" s="112" t="s">
        <v>166</v>
      </c>
      <c r="B334" s="108">
        <v>1051</v>
      </c>
      <c r="C334" s="113">
        <v>757</v>
      </c>
      <c r="D334" s="110">
        <f t="shared" si="15"/>
        <v>-27.9733587059943</v>
      </c>
    </row>
    <row r="335" s="92" customFormat="1" ht="16" customHeight="1" spans="1:4">
      <c r="A335" s="112" t="s">
        <v>167</v>
      </c>
      <c r="B335" s="108"/>
      <c r="C335" s="113"/>
      <c r="D335" s="110"/>
    </row>
    <row r="336" s="92" customFormat="1" ht="16" customHeight="1" spans="1:4">
      <c r="A336" s="112" t="s">
        <v>168</v>
      </c>
      <c r="B336" s="108"/>
      <c r="C336" s="113"/>
      <c r="D336" s="110"/>
    </row>
    <row r="337" s="92" customFormat="1" ht="16" customHeight="1" spans="1:4">
      <c r="A337" s="112" t="s">
        <v>366</v>
      </c>
      <c r="B337" s="108"/>
      <c r="C337" s="113"/>
      <c r="D337" s="110"/>
    </row>
    <row r="338" s="92" customFormat="1" ht="16" customHeight="1" spans="1:4">
      <c r="A338" s="112" t="s">
        <v>367</v>
      </c>
      <c r="B338" s="108"/>
      <c r="C338" s="113"/>
      <c r="D338" s="110"/>
    </row>
    <row r="339" s="92" customFormat="1" ht="16" customHeight="1" spans="1:4">
      <c r="A339" s="112" t="s">
        <v>368</v>
      </c>
      <c r="B339" s="108">
        <v>71</v>
      </c>
      <c r="C339" s="113">
        <v>21</v>
      </c>
      <c r="D339" s="110">
        <f>(C339-B339)/B339*100</f>
        <v>-70.4225352112676</v>
      </c>
    </row>
    <row r="340" s="92" customFormat="1" ht="16" customHeight="1" spans="1:4">
      <c r="A340" s="112" t="s">
        <v>369</v>
      </c>
      <c r="B340" s="108"/>
      <c r="C340" s="113"/>
      <c r="D340" s="110"/>
    </row>
    <row r="341" s="92" customFormat="1" ht="16" customHeight="1" spans="1:4">
      <c r="A341" s="112" t="s">
        <v>370</v>
      </c>
      <c r="B341" s="108"/>
      <c r="C341" s="113"/>
      <c r="D341" s="110"/>
    </row>
    <row r="342" s="92" customFormat="1" ht="16" customHeight="1" spans="1:4">
      <c r="A342" s="112" t="s">
        <v>371</v>
      </c>
      <c r="B342" s="108"/>
      <c r="C342" s="113"/>
      <c r="D342" s="110"/>
    </row>
    <row r="343" s="92" customFormat="1" ht="16" customHeight="1" spans="1:4">
      <c r="A343" s="112" t="s">
        <v>372</v>
      </c>
      <c r="B343" s="108"/>
      <c r="C343" s="113"/>
      <c r="D343" s="110"/>
    </row>
    <row r="344" s="92" customFormat="1" ht="16" customHeight="1" spans="1:4">
      <c r="A344" s="112" t="s">
        <v>207</v>
      </c>
      <c r="B344" s="108"/>
      <c r="C344" s="113"/>
      <c r="D344" s="110"/>
    </row>
    <row r="345" s="92" customFormat="1" ht="16" customHeight="1" spans="1:4">
      <c r="A345" s="112" t="s">
        <v>175</v>
      </c>
      <c r="B345" s="108"/>
      <c r="C345" s="113"/>
      <c r="D345" s="110"/>
    </row>
    <row r="346" s="92" customFormat="1" ht="16" customHeight="1" spans="1:4">
      <c r="A346" s="112" t="s">
        <v>373</v>
      </c>
      <c r="B346" s="108"/>
      <c r="C346" s="113"/>
      <c r="D346" s="110"/>
    </row>
    <row r="347" s="92" customFormat="1" ht="16" customHeight="1" spans="1:4">
      <c r="A347" s="107" t="s">
        <v>374</v>
      </c>
      <c r="B347" s="108"/>
      <c r="C347" s="109">
        <v>0</v>
      </c>
      <c r="D347" s="110"/>
    </row>
    <row r="348" s="92" customFormat="1" ht="16" customHeight="1" spans="1:4">
      <c r="A348" s="112" t="s">
        <v>166</v>
      </c>
      <c r="B348" s="108"/>
      <c r="C348" s="113"/>
      <c r="D348" s="110"/>
    </row>
    <row r="349" s="92" customFormat="1" ht="16" customHeight="1" spans="1:4">
      <c r="A349" s="112" t="s">
        <v>167</v>
      </c>
      <c r="B349" s="108"/>
      <c r="C349" s="113"/>
      <c r="D349" s="110"/>
    </row>
    <row r="350" s="92" customFormat="1" ht="16" customHeight="1" spans="1:4">
      <c r="A350" s="112" t="s">
        <v>168</v>
      </c>
      <c r="B350" s="108"/>
      <c r="C350" s="113"/>
      <c r="D350" s="110"/>
    </row>
    <row r="351" s="92" customFormat="1" ht="16" customHeight="1" spans="1:4">
      <c r="A351" s="112" t="s">
        <v>375</v>
      </c>
      <c r="B351" s="108"/>
      <c r="C351" s="113"/>
      <c r="D351" s="110"/>
    </row>
    <row r="352" s="92" customFormat="1" ht="16" customHeight="1" spans="1:4">
      <c r="A352" s="112" t="s">
        <v>376</v>
      </c>
      <c r="B352" s="108"/>
      <c r="C352" s="113"/>
      <c r="D352" s="110"/>
    </row>
    <row r="353" s="92" customFormat="1" ht="16" customHeight="1" spans="1:4">
      <c r="A353" s="112" t="s">
        <v>377</v>
      </c>
      <c r="B353" s="108"/>
      <c r="C353" s="113"/>
      <c r="D353" s="110"/>
    </row>
    <row r="354" s="92" customFormat="1" ht="16" customHeight="1" spans="1:4">
      <c r="A354" s="112" t="s">
        <v>207</v>
      </c>
      <c r="B354" s="108"/>
      <c r="C354" s="113"/>
      <c r="D354" s="110"/>
    </row>
    <row r="355" s="92" customFormat="1" ht="16" customHeight="1" spans="1:4">
      <c r="A355" s="112" t="s">
        <v>175</v>
      </c>
      <c r="B355" s="108"/>
      <c r="C355" s="113"/>
      <c r="D355" s="110"/>
    </row>
    <row r="356" s="92" customFormat="1" ht="16" customHeight="1" spans="1:4">
      <c r="A356" s="112" t="s">
        <v>378</v>
      </c>
      <c r="B356" s="108"/>
      <c r="C356" s="113"/>
      <c r="D356" s="110"/>
    </row>
    <row r="357" s="92" customFormat="1" ht="16" customHeight="1" spans="1:4">
      <c r="A357" s="107" t="s">
        <v>379</v>
      </c>
      <c r="B357" s="108"/>
      <c r="C357" s="114">
        <f>SUM(C358:C366)</f>
        <v>0</v>
      </c>
      <c r="D357" s="110"/>
    </row>
    <row r="358" s="92" customFormat="1" ht="16" customHeight="1" spans="1:4">
      <c r="A358" s="112" t="s">
        <v>166</v>
      </c>
      <c r="B358" s="108"/>
      <c r="C358" s="113"/>
      <c r="D358" s="110"/>
    </row>
    <row r="359" s="92" customFormat="1" ht="16" customHeight="1" spans="1:4">
      <c r="A359" s="112" t="s">
        <v>167</v>
      </c>
      <c r="B359" s="108"/>
      <c r="C359" s="113"/>
      <c r="D359" s="110"/>
    </row>
    <row r="360" s="92" customFormat="1" ht="16" customHeight="1" spans="1:4">
      <c r="A360" s="112" t="s">
        <v>168</v>
      </c>
      <c r="B360" s="108"/>
      <c r="C360" s="113"/>
      <c r="D360" s="110"/>
    </row>
    <row r="361" s="92" customFormat="1" ht="16" customHeight="1" spans="1:4">
      <c r="A361" s="112" t="s">
        <v>380</v>
      </c>
      <c r="B361" s="108"/>
      <c r="C361" s="113"/>
      <c r="D361" s="110"/>
    </row>
    <row r="362" s="92" customFormat="1" ht="16" customHeight="1" spans="1:4">
      <c r="A362" s="112" t="s">
        <v>381</v>
      </c>
      <c r="B362" s="108"/>
      <c r="C362" s="113"/>
      <c r="D362" s="110"/>
    </row>
    <row r="363" s="92" customFormat="1" ht="16" customHeight="1" spans="1:4">
      <c r="A363" s="112" t="s">
        <v>382</v>
      </c>
      <c r="B363" s="108"/>
      <c r="C363" s="113"/>
      <c r="D363" s="110"/>
    </row>
    <row r="364" s="92" customFormat="1" ht="16" customHeight="1" spans="1:4">
      <c r="A364" s="112" t="s">
        <v>207</v>
      </c>
      <c r="B364" s="108"/>
      <c r="C364" s="113"/>
      <c r="D364" s="110"/>
    </row>
    <row r="365" s="92" customFormat="1" ht="16" customHeight="1" spans="1:4">
      <c r="A365" s="112" t="s">
        <v>175</v>
      </c>
      <c r="B365" s="108"/>
      <c r="C365" s="113"/>
      <c r="D365" s="110"/>
    </row>
    <row r="366" s="92" customFormat="1" ht="16" customHeight="1" spans="1:4">
      <c r="A366" s="112" t="s">
        <v>383</v>
      </c>
      <c r="B366" s="108"/>
      <c r="C366" s="113"/>
      <c r="D366" s="110"/>
    </row>
    <row r="367" s="92" customFormat="1" ht="16" customHeight="1" spans="1:4">
      <c r="A367" s="120" t="s">
        <v>384</v>
      </c>
      <c r="B367" s="108"/>
      <c r="C367" s="117">
        <f>SUM(C368:C374)</f>
        <v>0</v>
      </c>
      <c r="D367" s="110"/>
    </row>
    <row r="368" s="92" customFormat="1" ht="16" customHeight="1" spans="1:4">
      <c r="A368" s="112" t="s">
        <v>166</v>
      </c>
      <c r="B368" s="108"/>
      <c r="C368" s="113"/>
      <c r="D368" s="110"/>
    </row>
    <row r="369" s="92" customFormat="1" ht="16" customHeight="1" spans="1:4">
      <c r="A369" s="112" t="s">
        <v>167</v>
      </c>
      <c r="B369" s="108"/>
      <c r="C369" s="113"/>
      <c r="D369" s="110"/>
    </row>
    <row r="370" s="92" customFormat="1" ht="16" customHeight="1" spans="1:4">
      <c r="A370" s="112" t="s">
        <v>168</v>
      </c>
      <c r="B370" s="108"/>
      <c r="C370" s="113"/>
      <c r="D370" s="110"/>
    </row>
    <row r="371" s="92" customFormat="1" ht="16" customHeight="1" spans="1:4">
      <c r="A371" s="112" t="s">
        <v>385</v>
      </c>
      <c r="B371" s="108"/>
      <c r="C371" s="113"/>
      <c r="D371" s="110"/>
    </row>
    <row r="372" s="92" customFormat="1" ht="16" customHeight="1" spans="1:4">
      <c r="A372" s="112" t="s">
        <v>386</v>
      </c>
      <c r="B372" s="108"/>
      <c r="C372" s="113"/>
      <c r="D372" s="110"/>
    </row>
    <row r="373" s="92" customFormat="1" ht="16" customHeight="1" spans="1:4">
      <c r="A373" s="112" t="s">
        <v>175</v>
      </c>
      <c r="B373" s="108"/>
      <c r="C373" s="113"/>
      <c r="D373" s="110"/>
    </row>
    <row r="374" s="92" customFormat="1" ht="16" customHeight="1" spans="1:4">
      <c r="A374" s="112" t="s">
        <v>387</v>
      </c>
      <c r="B374" s="108"/>
      <c r="C374" s="113"/>
      <c r="D374" s="110"/>
    </row>
    <row r="375" s="92" customFormat="1" ht="16" customHeight="1" spans="1:4">
      <c r="A375" s="107" t="s">
        <v>388</v>
      </c>
      <c r="B375" s="108"/>
      <c r="C375" s="114">
        <f>SUM(C376:C380)</f>
        <v>0</v>
      </c>
      <c r="D375" s="110"/>
    </row>
    <row r="376" s="92" customFormat="1" ht="16" customHeight="1" spans="1:4">
      <c r="A376" s="112" t="s">
        <v>166</v>
      </c>
      <c r="B376" s="108"/>
      <c r="C376" s="113"/>
      <c r="D376" s="110"/>
    </row>
    <row r="377" s="92" customFormat="1" ht="16" customHeight="1" spans="1:4">
      <c r="A377" s="112" t="s">
        <v>167</v>
      </c>
      <c r="B377" s="108"/>
      <c r="C377" s="113"/>
      <c r="D377" s="110"/>
    </row>
    <row r="378" s="92" customFormat="1" ht="16" customHeight="1" spans="1:4">
      <c r="A378" s="112" t="s">
        <v>207</v>
      </c>
      <c r="B378" s="108"/>
      <c r="C378" s="113"/>
      <c r="D378" s="110"/>
    </row>
    <row r="379" s="92" customFormat="1" ht="16" customHeight="1" spans="1:4">
      <c r="A379" s="112" t="s">
        <v>389</v>
      </c>
      <c r="B379" s="108"/>
      <c r="C379" s="113"/>
      <c r="D379" s="110"/>
    </row>
    <row r="380" s="92" customFormat="1" ht="16" customHeight="1" spans="1:4">
      <c r="A380" s="112" t="s">
        <v>390</v>
      </c>
      <c r="B380" s="108"/>
      <c r="C380" s="113"/>
      <c r="D380" s="110"/>
    </row>
    <row r="381" s="92" customFormat="1" ht="16" customHeight="1" spans="1:4">
      <c r="A381" s="107" t="s">
        <v>391</v>
      </c>
      <c r="B381" s="108"/>
      <c r="C381" s="114">
        <f>C382+C383</f>
        <v>0</v>
      </c>
      <c r="D381" s="110"/>
    </row>
    <row r="382" s="92" customFormat="1" ht="16" customHeight="1" spans="1:4">
      <c r="A382" s="112" t="s">
        <v>392</v>
      </c>
      <c r="B382" s="108"/>
      <c r="C382" s="113"/>
      <c r="D382" s="110"/>
    </row>
    <row r="383" s="92" customFormat="1" ht="16" customHeight="1" spans="1:4">
      <c r="A383" s="112" t="s">
        <v>393</v>
      </c>
      <c r="B383" s="108"/>
      <c r="C383" s="113"/>
      <c r="D383" s="110"/>
    </row>
    <row r="384" s="92" customFormat="1" ht="16" customHeight="1" spans="1:4">
      <c r="A384" s="107" t="s">
        <v>394</v>
      </c>
      <c r="B384" s="108">
        <v>81282</v>
      </c>
      <c r="C384" s="109">
        <f>C385+C390+C397+C403+C409+C413+C417+C421+C427+C434</f>
        <v>88729</v>
      </c>
      <c r="D384" s="110">
        <f t="shared" ref="D384:D386" si="16">(C384-B384)/B384*100</f>
        <v>9.16193007061834</v>
      </c>
    </row>
    <row r="385" s="92" customFormat="1" ht="16" customHeight="1" spans="1:4">
      <c r="A385" s="107" t="s">
        <v>395</v>
      </c>
      <c r="B385" s="108">
        <v>2685</v>
      </c>
      <c r="C385" s="109"/>
      <c r="D385" s="110">
        <f t="shared" si="16"/>
        <v>-100</v>
      </c>
    </row>
    <row r="386" s="92" customFormat="1" ht="16" customHeight="1" spans="1:4">
      <c r="A386" s="112" t="s">
        <v>166</v>
      </c>
      <c r="B386" s="108">
        <v>2685</v>
      </c>
      <c r="C386" s="113">
        <v>423</v>
      </c>
      <c r="D386" s="110">
        <f t="shared" si="16"/>
        <v>-84.2458100558659</v>
      </c>
    </row>
    <row r="387" s="92" customFormat="1" ht="16" customHeight="1" spans="1:4">
      <c r="A387" s="112" t="s">
        <v>167</v>
      </c>
      <c r="B387" s="108"/>
      <c r="C387" s="113"/>
      <c r="D387" s="110"/>
    </row>
    <row r="388" s="92" customFormat="1" ht="16" customHeight="1" spans="1:4">
      <c r="A388" s="112" t="s">
        <v>168</v>
      </c>
      <c r="B388" s="108"/>
      <c r="C388" s="113"/>
      <c r="D388" s="110"/>
    </row>
    <row r="389" s="92" customFormat="1" ht="16" customHeight="1" spans="1:4">
      <c r="A389" s="112" t="s">
        <v>396</v>
      </c>
      <c r="B389" s="108"/>
      <c r="C389" s="113"/>
      <c r="D389" s="110"/>
    </row>
    <row r="390" s="92" customFormat="1" ht="16" customHeight="1" spans="1:4">
      <c r="A390" s="107" t="s">
        <v>397</v>
      </c>
      <c r="B390" s="108">
        <v>70377</v>
      </c>
      <c r="C390" s="109">
        <f>SUM(C391:C396)</f>
        <v>82906</v>
      </c>
      <c r="D390" s="110">
        <f t="shared" ref="D390:D397" si="17">(C390-B390)/B390*100</f>
        <v>17.8026912201429</v>
      </c>
    </row>
    <row r="391" s="92" customFormat="1" ht="16" customHeight="1" spans="1:4">
      <c r="A391" s="112" t="s">
        <v>398</v>
      </c>
      <c r="B391" s="108">
        <v>7748</v>
      </c>
      <c r="C391" s="113">
        <v>2444</v>
      </c>
      <c r="D391" s="110">
        <f t="shared" si="17"/>
        <v>-68.4563758389262</v>
      </c>
    </row>
    <row r="392" s="92" customFormat="1" ht="16" customHeight="1" spans="1:4">
      <c r="A392" s="112" t="s">
        <v>399</v>
      </c>
      <c r="B392" s="108">
        <v>37357</v>
      </c>
      <c r="C392" s="113">
        <v>53237</v>
      </c>
      <c r="D392" s="110">
        <f t="shared" si="17"/>
        <v>42.5087667639264</v>
      </c>
    </row>
    <row r="393" s="92" customFormat="1" ht="16" customHeight="1" spans="1:4">
      <c r="A393" s="112" t="s">
        <v>400</v>
      </c>
      <c r="B393" s="108">
        <v>17283</v>
      </c>
      <c r="C393" s="113">
        <v>19557</v>
      </c>
      <c r="D393" s="110">
        <f t="shared" si="17"/>
        <v>13.1574379448013</v>
      </c>
    </row>
    <row r="394" s="92" customFormat="1" ht="16" customHeight="1" spans="1:4">
      <c r="A394" s="112" t="s">
        <v>401</v>
      </c>
      <c r="B394" s="108">
        <v>7989</v>
      </c>
      <c r="C394" s="113">
        <v>7668</v>
      </c>
      <c r="D394" s="110">
        <f t="shared" si="17"/>
        <v>-4.01802478407811</v>
      </c>
    </row>
    <row r="395" s="92" customFormat="1" ht="16" customHeight="1" spans="1:4">
      <c r="A395" s="112" t="s">
        <v>402</v>
      </c>
      <c r="B395" s="108"/>
      <c r="C395" s="113"/>
      <c r="D395" s="110"/>
    </row>
    <row r="396" s="92" customFormat="1" ht="16" customHeight="1" spans="1:4">
      <c r="A396" s="112" t="s">
        <v>403</v>
      </c>
      <c r="B396" s="108"/>
      <c r="C396" s="113"/>
      <c r="D396" s="110"/>
    </row>
    <row r="397" s="92" customFormat="1" ht="16" customHeight="1" spans="1:4">
      <c r="A397" s="107" t="s">
        <v>404</v>
      </c>
      <c r="B397" s="108">
        <v>1994</v>
      </c>
      <c r="C397" s="109">
        <f>SUM(C398:C402)</f>
        <v>0</v>
      </c>
      <c r="D397" s="110">
        <f t="shared" si="17"/>
        <v>-100</v>
      </c>
    </row>
    <row r="398" s="92" customFormat="1" ht="16" customHeight="1" spans="1:4">
      <c r="A398" s="112" t="s">
        <v>405</v>
      </c>
      <c r="B398" s="108"/>
      <c r="C398" s="113"/>
      <c r="D398" s="110"/>
    </row>
    <row r="399" s="92" customFormat="1" ht="16" customHeight="1" spans="1:4">
      <c r="A399" s="112" t="s">
        <v>406</v>
      </c>
      <c r="B399" s="108">
        <v>1994</v>
      </c>
      <c r="C399" s="113"/>
      <c r="D399" s="110">
        <f>(C399-B399)/B399*100</f>
        <v>-100</v>
      </c>
    </row>
    <row r="400" s="92" customFormat="1" ht="16" customHeight="1" spans="1:4">
      <c r="A400" s="112" t="s">
        <v>407</v>
      </c>
      <c r="B400" s="108"/>
      <c r="C400" s="113"/>
      <c r="D400" s="110"/>
    </row>
    <row r="401" s="92" customFormat="1" ht="16" customHeight="1" spans="1:4">
      <c r="A401" s="112" t="s">
        <v>408</v>
      </c>
      <c r="B401" s="108"/>
      <c r="C401" s="113"/>
      <c r="D401" s="110"/>
    </row>
    <row r="402" s="92" customFormat="1" ht="16" customHeight="1" spans="1:4">
      <c r="A402" s="112" t="s">
        <v>409</v>
      </c>
      <c r="B402" s="108"/>
      <c r="C402" s="113"/>
      <c r="D402" s="110"/>
    </row>
    <row r="403" s="92" customFormat="1" ht="16" customHeight="1" spans="1:4">
      <c r="A403" s="107" t="s">
        <v>410</v>
      </c>
      <c r="B403" s="108">
        <v>85</v>
      </c>
      <c r="C403" s="109">
        <f>SUM(C404:C408)</f>
        <v>70</v>
      </c>
      <c r="D403" s="110">
        <f>(C403-B403)/B403*100</f>
        <v>-17.6470588235294</v>
      </c>
    </row>
    <row r="404" s="92" customFormat="1" ht="16" customHeight="1" spans="1:4">
      <c r="A404" s="112" t="s">
        <v>411</v>
      </c>
      <c r="B404" s="108"/>
      <c r="C404" s="113"/>
      <c r="D404" s="110"/>
    </row>
    <row r="405" s="92" customFormat="1" ht="16" customHeight="1" spans="1:4">
      <c r="A405" s="112" t="s">
        <v>412</v>
      </c>
      <c r="B405" s="108"/>
      <c r="C405" s="113"/>
      <c r="D405" s="110"/>
    </row>
    <row r="406" s="92" customFormat="1" ht="16" customHeight="1" spans="1:4">
      <c r="A406" s="112" t="s">
        <v>413</v>
      </c>
      <c r="B406" s="108"/>
      <c r="C406" s="113"/>
      <c r="D406" s="110"/>
    </row>
    <row r="407" s="92" customFormat="1" ht="16" customHeight="1" spans="1:4">
      <c r="A407" s="112" t="s">
        <v>414</v>
      </c>
      <c r="B407" s="108"/>
      <c r="C407" s="113"/>
      <c r="D407" s="110"/>
    </row>
    <row r="408" s="92" customFormat="1" ht="16" customHeight="1" spans="1:4">
      <c r="A408" s="112" t="s">
        <v>415</v>
      </c>
      <c r="B408" s="108">
        <v>85</v>
      </c>
      <c r="C408" s="113">
        <v>70</v>
      </c>
      <c r="D408" s="110">
        <f>(C408-B408)/B408*100</f>
        <v>-17.6470588235294</v>
      </c>
    </row>
    <row r="409" s="92" customFormat="1" ht="16" customHeight="1" spans="1:4">
      <c r="A409" s="107" t="s">
        <v>416</v>
      </c>
      <c r="B409" s="108"/>
      <c r="C409" s="114">
        <f>SUM(C410:C412)</f>
        <v>0</v>
      </c>
      <c r="D409" s="110"/>
    </row>
    <row r="410" s="92" customFormat="1" ht="16" customHeight="1" spans="1:4">
      <c r="A410" s="112" t="s">
        <v>417</v>
      </c>
      <c r="B410" s="108"/>
      <c r="C410" s="113"/>
      <c r="D410" s="110"/>
    </row>
    <row r="411" s="92" customFormat="1" ht="16" customHeight="1" spans="1:4">
      <c r="A411" s="112" t="s">
        <v>418</v>
      </c>
      <c r="B411" s="108"/>
      <c r="C411" s="113"/>
      <c r="D411" s="110"/>
    </row>
    <row r="412" s="92" customFormat="1" ht="16" customHeight="1" spans="1:4">
      <c r="A412" s="112" t="s">
        <v>419</v>
      </c>
      <c r="B412" s="108"/>
      <c r="C412" s="113"/>
      <c r="D412" s="110"/>
    </row>
    <row r="413" s="92" customFormat="1" ht="16" customHeight="1" spans="1:4">
      <c r="A413" s="107" t="s">
        <v>420</v>
      </c>
      <c r="B413" s="108"/>
      <c r="C413" s="114">
        <f>SUM(C414:C416)</f>
        <v>0</v>
      </c>
      <c r="D413" s="110"/>
    </row>
    <row r="414" s="92" customFormat="1" ht="16" customHeight="1" spans="1:4">
      <c r="A414" s="112" t="s">
        <v>421</v>
      </c>
      <c r="B414" s="108"/>
      <c r="C414" s="113"/>
      <c r="D414" s="110"/>
    </row>
    <row r="415" s="92" customFormat="1" ht="16" customHeight="1" spans="1:4">
      <c r="A415" s="112" t="s">
        <v>422</v>
      </c>
      <c r="B415" s="108"/>
      <c r="C415" s="113"/>
      <c r="D415" s="110"/>
    </row>
    <row r="416" s="92" customFormat="1" ht="16" customHeight="1" spans="1:4">
      <c r="A416" s="112" t="s">
        <v>423</v>
      </c>
      <c r="B416" s="108"/>
      <c r="C416" s="113"/>
      <c r="D416" s="110"/>
    </row>
    <row r="417" s="92" customFormat="1" ht="16" customHeight="1" spans="1:4">
      <c r="A417" s="107" t="s">
        <v>424</v>
      </c>
      <c r="B417" s="108">
        <v>283</v>
      </c>
      <c r="C417" s="109">
        <f>SUM(C418:C420)</f>
        <v>334</v>
      </c>
      <c r="D417" s="110">
        <f t="shared" ref="D417:D423" si="18">(C417-B417)/B417*100</f>
        <v>18.0212014134276</v>
      </c>
    </row>
    <row r="418" s="92" customFormat="1" ht="16" customHeight="1" spans="1:4">
      <c r="A418" s="112" t="s">
        <v>425</v>
      </c>
      <c r="B418" s="108">
        <v>283</v>
      </c>
      <c r="C418" s="113">
        <v>334</v>
      </c>
      <c r="D418" s="110">
        <f t="shared" si="18"/>
        <v>18.0212014134276</v>
      </c>
    </row>
    <row r="419" s="92" customFormat="1" ht="16" customHeight="1" spans="1:4">
      <c r="A419" s="112" t="s">
        <v>426</v>
      </c>
      <c r="B419" s="108"/>
      <c r="C419" s="113"/>
      <c r="D419" s="110"/>
    </row>
    <row r="420" s="92" customFormat="1" ht="16" customHeight="1" spans="1:4">
      <c r="A420" s="112" t="s">
        <v>427</v>
      </c>
      <c r="B420" s="108"/>
      <c r="C420" s="113"/>
      <c r="D420" s="110"/>
    </row>
    <row r="421" s="92" customFormat="1" ht="16" customHeight="1" spans="1:4">
      <c r="A421" s="107" t="s">
        <v>428</v>
      </c>
      <c r="B421" s="108">
        <v>622</v>
      </c>
      <c r="C421" s="109">
        <f>SUM(C422:C426)</f>
        <v>610</v>
      </c>
      <c r="D421" s="110">
        <f t="shared" si="18"/>
        <v>-1.92926045016077</v>
      </c>
    </row>
    <row r="422" s="92" customFormat="1" ht="16" customHeight="1" spans="1:4">
      <c r="A422" s="112" t="s">
        <v>429</v>
      </c>
      <c r="B422" s="108">
        <v>352</v>
      </c>
      <c r="C422" s="113">
        <v>337</v>
      </c>
      <c r="D422" s="110">
        <f t="shared" si="18"/>
        <v>-4.26136363636364</v>
      </c>
    </row>
    <row r="423" s="92" customFormat="1" ht="16" customHeight="1" spans="1:4">
      <c r="A423" s="112" t="s">
        <v>430</v>
      </c>
      <c r="B423" s="108">
        <v>270</v>
      </c>
      <c r="C423" s="113">
        <v>273</v>
      </c>
      <c r="D423" s="110">
        <f t="shared" si="18"/>
        <v>1.11111111111111</v>
      </c>
    </row>
    <row r="424" s="92" customFormat="1" ht="16" customHeight="1" spans="1:4">
      <c r="A424" s="112" t="s">
        <v>431</v>
      </c>
      <c r="B424" s="108"/>
      <c r="C424" s="113"/>
      <c r="D424" s="110"/>
    </row>
    <row r="425" s="92" customFormat="1" ht="16" customHeight="1" spans="1:4">
      <c r="A425" s="112" t="s">
        <v>432</v>
      </c>
      <c r="B425" s="108"/>
      <c r="C425" s="113"/>
      <c r="D425" s="110"/>
    </row>
    <row r="426" s="92" customFormat="1" ht="16" customHeight="1" spans="1:4">
      <c r="A426" s="112" t="s">
        <v>433</v>
      </c>
      <c r="B426" s="108"/>
      <c r="C426" s="113"/>
      <c r="D426" s="110"/>
    </row>
    <row r="427" s="92" customFormat="1" ht="16" customHeight="1" spans="1:4">
      <c r="A427" s="107" t="s">
        <v>434</v>
      </c>
      <c r="B427" s="108">
        <v>4431</v>
      </c>
      <c r="C427" s="109">
        <f>SUM(C428:C433)</f>
        <v>4172</v>
      </c>
      <c r="D427" s="110">
        <f>(C427-B427)/B427*100</f>
        <v>-5.84518167456556</v>
      </c>
    </row>
    <row r="428" s="92" customFormat="1" ht="16" customHeight="1" spans="1:4">
      <c r="A428" s="112" t="s">
        <v>435</v>
      </c>
      <c r="B428" s="108"/>
      <c r="C428" s="113"/>
      <c r="D428" s="110"/>
    </row>
    <row r="429" s="92" customFormat="1" ht="16" customHeight="1" spans="1:4">
      <c r="A429" s="112" t="s">
        <v>436</v>
      </c>
      <c r="B429" s="108"/>
      <c r="C429" s="113"/>
      <c r="D429" s="110"/>
    </row>
    <row r="430" s="92" customFormat="1" ht="16" customHeight="1" spans="1:4">
      <c r="A430" s="112" t="s">
        <v>437</v>
      </c>
      <c r="B430" s="108"/>
      <c r="C430" s="113"/>
      <c r="D430" s="110"/>
    </row>
    <row r="431" s="92" customFormat="1" ht="16" customHeight="1" spans="1:4">
      <c r="A431" s="112" t="s">
        <v>438</v>
      </c>
      <c r="B431" s="108"/>
      <c r="C431" s="113"/>
      <c r="D431" s="110"/>
    </row>
    <row r="432" s="92" customFormat="1" ht="16" customHeight="1" spans="1:4">
      <c r="A432" s="112" t="s">
        <v>439</v>
      </c>
      <c r="B432" s="108"/>
      <c r="C432" s="113"/>
      <c r="D432" s="110"/>
    </row>
    <row r="433" s="92" customFormat="1" ht="16" customHeight="1" spans="1:4">
      <c r="A433" s="112" t="s">
        <v>440</v>
      </c>
      <c r="B433" s="108">
        <v>4431</v>
      </c>
      <c r="C433" s="113">
        <v>4172</v>
      </c>
      <c r="D433" s="110">
        <f t="shared" ref="D433:D438" si="19">(C433-B433)/B433*100</f>
        <v>-5.84518167456556</v>
      </c>
    </row>
    <row r="434" s="92" customFormat="1" ht="16" customHeight="1" spans="1:4">
      <c r="A434" s="107" t="s">
        <v>441</v>
      </c>
      <c r="B434" s="108">
        <v>805</v>
      </c>
      <c r="C434" s="109">
        <f>C435</f>
        <v>637</v>
      </c>
      <c r="D434" s="110">
        <f t="shared" si="19"/>
        <v>-20.8695652173913</v>
      </c>
    </row>
    <row r="435" s="92" customFormat="1" ht="16" customHeight="1" spans="1:4">
      <c r="A435" s="112" t="s">
        <v>442</v>
      </c>
      <c r="B435" s="108">
        <v>805</v>
      </c>
      <c r="C435" s="113">
        <v>637</v>
      </c>
      <c r="D435" s="110">
        <f t="shared" si="19"/>
        <v>-20.8695652173913</v>
      </c>
    </row>
    <row r="436" s="92" customFormat="1" ht="16" customHeight="1" spans="1:4">
      <c r="A436" s="107" t="s">
        <v>443</v>
      </c>
      <c r="B436" s="108">
        <v>1417</v>
      </c>
      <c r="C436" s="109">
        <f>SUM(C437,C442,C451,C457,C462,C467,C472,C479,C483,C487)</f>
        <v>1361</v>
      </c>
      <c r="D436" s="110">
        <f t="shared" si="19"/>
        <v>-3.95201129146083</v>
      </c>
    </row>
    <row r="437" s="92" customFormat="1" ht="16" customHeight="1" spans="1:4">
      <c r="A437" s="107" t="s">
        <v>444</v>
      </c>
      <c r="B437" s="108">
        <v>304</v>
      </c>
      <c r="C437" s="109">
        <f>SUM(C438:C441)</f>
        <v>264</v>
      </c>
      <c r="D437" s="110">
        <f t="shared" si="19"/>
        <v>-13.1578947368421</v>
      </c>
    </row>
    <row r="438" s="92" customFormat="1" ht="16" customHeight="1" spans="1:4">
      <c r="A438" s="112" t="s">
        <v>166</v>
      </c>
      <c r="B438" s="108">
        <v>304</v>
      </c>
      <c r="C438" s="113">
        <v>254</v>
      </c>
      <c r="D438" s="110">
        <f t="shared" si="19"/>
        <v>-16.4473684210526</v>
      </c>
    </row>
    <row r="439" s="92" customFormat="1" ht="16" customHeight="1" spans="1:4">
      <c r="A439" s="112" t="s">
        <v>167</v>
      </c>
      <c r="B439" s="108"/>
      <c r="C439" s="113"/>
      <c r="D439" s="110"/>
    </row>
    <row r="440" s="92" customFormat="1" ht="16" customHeight="1" spans="1:4">
      <c r="A440" s="112" t="s">
        <v>168</v>
      </c>
      <c r="B440" s="108"/>
      <c r="C440" s="113"/>
      <c r="D440" s="110"/>
    </row>
    <row r="441" s="92" customFormat="1" ht="16" customHeight="1" spans="1:4">
      <c r="A441" s="112" t="s">
        <v>445</v>
      </c>
      <c r="B441" s="108"/>
      <c r="C441" s="113">
        <v>10</v>
      </c>
      <c r="D441" s="110"/>
    </row>
    <row r="442" s="92" customFormat="1" ht="16" customHeight="1" spans="1:4">
      <c r="A442" s="107" t="s">
        <v>446</v>
      </c>
      <c r="B442" s="108"/>
      <c r="C442" s="114">
        <f>SUM(C443:C450)</f>
        <v>0</v>
      </c>
      <c r="D442" s="110"/>
    </row>
    <row r="443" s="92" customFormat="1" ht="16" customHeight="1" spans="1:4">
      <c r="A443" s="112" t="s">
        <v>447</v>
      </c>
      <c r="B443" s="108"/>
      <c r="C443" s="113"/>
      <c r="D443" s="110"/>
    </row>
    <row r="444" s="92" customFormat="1" ht="16" customHeight="1" spans="1:4">
      <c r="A444" s="112" t="s">
        <v>448</v>
      </c>
      <c r="B444" s="108"/>
      <c r="C444" s="113"/>
      <c r="D444" s="110"/>
    </row>
    <row r="445" s="92" customFormat="1" ht="16" customHeight="1" spans="1:4">
      <c r="A445" s="112" t="s">
        <v>449</v>
      </c>
      <c r="B445" s="108"/>
      <c r="C445" s="113"/>
      <c r="D445" s="110"/>
    </row>
    <row r="446" s="92" customFormat="1" ht="16" customHeight="1" spans="1:4">
      <c r="A446" s="112" t="s">
        <v>450</v>
      </c>
      <c r="B446" s="108"/>
      <c r="C446" s="113"/>
      <c r="D446" s="110"/>
    </row>
    <row r="447" s="92" customFormat="1" ht="16" customHeight="1" spans="1:4">
      <c r="A447" s="112" t="s">
        <v>451</v>
      </c>
      <c r="B447" s="108"/>
      <c r="C447" s="113"/>
      <c r="D447" s="110"/>
    </row>
    <row r="448" s="92" customFormat="1" ht="16" customHeight="1" spans="1:4">
      <c r="A448" s="112" t="s">
        <v>452</v>
      </c>
      <c r="B448" s="108"/>
      <c r="C448" s="113"/>
      <c r="D448" s="110"/>
    </row>
    <row r="449" s="92" customFormat="1" ht="16" customHeight="1" spans="1:4">
      <c r="A449" s="112" t="s">
        <v>453</v>
      </c>
      <c r="B449" s="108"/>
      <c r="C449" s="113"/>
      <c r="D449" s="110"/>
    </row>
    <row r="450" s="92" customFormat="1" ht="16" customHeight="1" spans="1:4">
      <c r="A450" s="112" t="s">
        <v>454</v>
      </c>
      <c r="B450" s="108"/>
      <c r="C450" s="113"/>
      <c r="D450" s="110"/>
    </row>
    <row r="451" s="92" customFormat="1" ht="16" customHeight="1" spans="1:4">
      <c r="A451" s="107" t="s">
        <v>455</v>
      </c>
      <c r="B451" s="108"/>
      <c r="C451" s="109">
        <f>SUM(C452:C456)</f>
        <v>0</v>
      </c>
      <c r="D451" s="110"/>
    </row>
    <row r="452" s="92" customFormat="1" ht="16" customHeight="1" spans="1:4">
      <c r="A452" s="112" t="s">
        <v>447</v>
      </c>
      <c r="B452" s="108"/>
      <c r="C452" s="113"/>
      <c r="D452" s="110"/>
    </row>
    <row r="453" s="92" customFormat="1" ht="16" customHeight="1" spans="1:4">
      <c r="A453" s="112" t="s">
        <v>456</v>
      </c>
      <c r="B453" s="108"/>
      <c r="C453" s="113"/>
      <c r="D453" s="110"/>
    </row>
    <row r="454" s="92" customFormat="1" ht="16" customHeight="1" spans="1:4">
      <c r="A454" s="121" t="s">
        <v>457</v>
      </c>
      <c r="B454" s="108"/>
      <c r="C454" s="113"/>
      <c r="D454" s="110"/>
    </row>
    <row r="455" s="92" customFormat="1" ht="16" customHeight="1" spans="1:4">
      <c r="A455" s="112" t="s">
        <v>458</v>
      </c>
      <c r="B455" s="108"/>
      <c r="C455" s="113"/>
      <c r="D455" s="110"/>
    </row>
    <row r="456" s="92" customFormat="1" ht="16" customHeight="1" spans="1:4">
      <c r="A456" s="112" t="s">
        <v>459</v>
      </c>
      <c r="B456" s="108"/>
      <c r="C456" s="113"/>
      <c r="D456" s="110"/>
    </row>
    <row r="457" s="92" customFormat="1" ht="16" customHeight="1" spans="1:4">
      <c r="A457" s="107" t="s">
        <v>460</v>
      </c>
      <c r="B457" s="108">
        <v>1010</v>
      </c>
      <c r="C457" s="109">
        <f>SUM(C458:C461)</f>
        <v>1000</v>
      </c>
      <c r="D457" s="110">
        <f>(C457-B457)/B457*100</f>
        <v>-0.99009900990099</v>
      </c>
    </row>
    <row r="458" s="92" customFormat="1" ht="16" customHeight="1" spans="1:4">
      <c r="A458" s="112" t="s">
        <v>447</v>
      </c>
      <c r="B458" s="108"/>
      <c r="C458" s="113"/>
      <c r="D458" s="110"/>
    </row>
    <row r="459" s="92" customFormat="1" ht="16" customHeight="1" spans="1:4">
      <c r="A459" s="112" t="s">
        <v>461</v>
      </c>
      <c r="B459" s="108"/>
      <c r="C459" s="113"/>
      <c r="D459" s="110"/>
    </row>
    <row r="460" s="92" customFormat="1" ht="16" customHeight="1" spans="1:4">
      <c r="A460" s="112" t="s">
        <v>462</v>
      </c>
      <c r="B460" s="108"/>
      <c r="C460" s="113"/>
      <c r="D460" s="110"/>
    </row>
    <row r="461" s="92" customFormat="1" ht="16" customHeight="1" spans="1:4">
      <c r="A461" s="112" t="s">
        <v>463</v>
      </c>
      <c r="B461" s="108">
        <v>1010</v>
      </c>
      <c r="C461" s="113">
        <v>1000</v>
      </c>
      <c r="D461" s="110">
        <f>(C461-B461)/B461*100</f>
        <v>-0.99009900990099</v>
      </c>
    </row>
    <row r="462" s="92" customFormat="1" ht="16" customHeight="1" spans="1:4">
      <c r="A462" s="107" t="s">
        <v>464</v>
      </c>
      <c r="B462" s="108"/>
      <c r="C462" s="114">
        <f>SUM(C463:C466)</f>
        <v>0</v>
      </c>
      <c r="D462" s="110"/>
    </row>
    <row r="463" s="92" customFormat="1" ht="16" customHeight="1" spans="1:4">
      <c r="A463" s="112" t="s">
        <v>447</v>
      </c>
      <c r="B463" s="108"/>
      <c r="C463" s="113"/>
      <c r="D463" s="110"/>
    </row>
    <row r="464" s="92" customFormat="1" ht="16" customHeight="1" spans="1:4">
      <c r="A464" s="112" t="s">
        <v>465</v>
      </c>
      <c r="B464" s="108"/>
      <c r="C464" s="113"/>
      <c r="D464" s="110"/>
    </row>
    <row r="465" s="92" customFormat="1" ht="16" customHeight="1" spans="1:4">
      <c r="A465" s="112" t="s">
        <v>466</v>
      </c>
      <c r="B465" s="108"/>
      <c r="C465" s="113"/>
      <c r="D465" s="110"/>
    </row>
    <row r="466" s="92" customFormat="1" ht="16" customHeight="1" spans="1:4">
      <c r="A466" s="112" t="s">
        <v>467</v>
      </c>
      <c r="B466" s="108"/>
      <c r="C466" s="113"/>
      <c r="D466" s="110"/>
    </row>
    <row r="467" s="92" customFormat="1" ht="16" customHeight="1" spans="1:4">
      <c r="A467" s="107" t="s">
        <v>468</v>
      </c>
      <c r="B467" s="108"/>
      <c r="C467" s="114">
        <f>SUM(C468:C471)</f>
        <v>0</v>
      </c>
      <c r="D467" s="110"/>
    </row>
    <row r="468" s="92" customFormat="1" ht="16" customHeight="1" spans="1:4">
      <c r="A468" s="112" t="s">
        <v>469</v>
      </c>
      <c r="B468" s="108"/>
      <c r="C468" s="113"/>
      <c r="D468" s="110"/>
    </row>
    <row r="469" s="92" customFormat="1" ht="16" customHeight="1" spans="1:4">
      <c r="A469" s="112" t="s">
        <v>470</v>
      </c>
      <c r="B469" s="108"/>
      <c r="C469" s="113"/>
      <c r="D469" s="110"/>
    </row>
    <row r="470" s="92" customFormat="1" ht="16" customHeight="1" spans="1:4">
      <c r="A470" s="112" t="s">
        <v>471</v>
      </c>
      <c r="B470" s="108"/>
      <c r="C470" s="113"/>
      <c r="D470" s="110"/>
    </row>
    <row r="471" s="92" customFormat="1" ht="16" customHeight="1" spans="1:4">
      <c r="A471" s="112" t="s">
        <v>472</v>
      </c>
      <c r="B471" s="108"/>
      <c r="C471" s="113"/>
      <c r="D471" s="110"/>
    </row>
    <row r="472" s="92" customFormat="1" ht="16" customHeight="1" spans="1:4">
      <c r="A472" s="107" t="s">
        <v>473</v>
      </c>
      <c r="B472" s="108">
        <v>103</v>
      </c>
      <c r="C472" s="109">
        <f>SUM(C473:C478)</f>
        <v>97</v>
      </c>
      <c r="D472" s="110">
        <f t="shared" ref="D472:D474" si="20">(C472-B472)/B472*100</f>
        <v>-5.8252427184466</v>
      </c>
    </row>
    <row r="473" s="92" customFormat="1" ht="16" customHeight="1" spans="1:4">
      <c r="A473" s="112" t="s">
        <v>447</v>
      </c>
      <c r="B473" s="108">
        <v>103</v>
      </c>
      <c r="C473" s="113">
        <v>97</v>
      </c>
      <c r="D473" s="110">
        <f t="shared" si="20"/>
        <v>-5.8252427184466</v>
      </c>
    </row>
    <row r="474" s="92" customFormat="1" ht="16" customHeight="1" spans="1:4">
      <c r="A474" s="112" t="s">
        <v>474</v>
      </c>
      <c r="B474" s="108"/>
      <c r="C474" s="113"/>
      <c r="D474" s="110"/>
    </row>
    <row r="475" s="92" customFormat="1" ht="16" customHeight="1" spans="1:4">
      <c r="A475" s="112" t="s">
        <v>475</v>
      </c>
      <c r="B475" s="108"/>
      <c r="C475" s="113"/>
      <c r="D475" s="110"/>
    </row>
    <row r="476" s="92" customFormat="1" ht="16" customHeight="1" spans="1:4">
      <c r="A476" s="112" t="s">
        <v>476</v>
      </c>
      <c r="B476" s="108"/>
      <c r="C476" s="113"/>
      <c r="D476" s="110"/>
    </row>
    <row r="477" s="92" customFormat="1" ht="16" customHeight="1" spans="1:4">
      <c r="A477" s="112" t="s">
        <v>477</v>
      </c>
      <c r="B477" s="108"/>
      <c r="C477" s="113"/>
      <c r="D477" s="110"/>
    </row>
    <row r="478" s="92" customFormat="1" ht="16" customHeight="1" spans="1:4">
      <c r="A478" s="112" t="s">
        <v>478</v>
      </c>
      <c r="B478" s="108"/>
      <c r="C478" s="113"/>
      <c r="D478" s="110"/>
    </row>
    <row r="479" s="92" customFormat="1" ht="16" customHeight="1" spans="1:4">
      <c r="A479" s="107" t="s">
        <v>479</v>
      </c>
      <c r="B479" s="108"/>
      <c r="C479" s="114">
        <f>SUM(C480:C482)</f>
        <v>0</v>
      </c>
      <c r="D479" s="110"/>
    </row>
    <row r="480" s="92" customFormat="1" ht="16" customHeight="1" spans="1:4">
      <c r="A480" s="112" t="s">
        <v>480</v>
      </c>
      <c r="B480" s="108"/>
      <c r="C480" s="113"/>
      <c r="D480" s="110"/>
    </row>
    <row r="481" s="92" customFormat="1" ht="16" customHeight="1" spans="1:4">
      <c r="A481" s="112" t="s">
        <v>481</v>
      </c>
      <c r="B481" s="108"/>
      <c r="C481" s="113"/>
      <c r="D481" s="110"/>
    </row>
    <row r="482" s="92" customFormat="1" ht="16" customHeight="1" spans="1:4">
      <c r="A482" s="112" t="s">
        <v>482</v>
      </c>
      <c r="B482" s="108"/>
      <c r="C482" s="113"/>
      <c r="D482" s="110"/>
    </row>
    <row r="483" s="92" customFormat="1" ht="16" customHeight="1" spans="1:4">
      <c r="A483" s="107" t="s">
        <v>483</v>
      </c>
      <c r="B483" s="108"/>
      <c r="C483" s="114">
        <f>C484+C485+C486</f>
        <v>0</v>
      </c>
      <c r="D483" s="110"/>
    </row>
    <row r="484" s="92" customFormat="1" ht="16" customHeight="1" spans="1:4">
      <c r="A484" s="112" t="s">
        <v>484</v>
      </c>
      <c r="B484" s="108"/>
      <c r="C484" s="113"/>
      <c r="D484" s="110"/>
    </row>
    <row r="485" s="92" customFormat="1" ht="16" customHeight="1" spans="1:4">
      <c r="A485" s="112" t="s">
        <v>485</v>
      </c>
      <c r="B485" s="108"/>
      <c r="C485" s="113"/>
      <c r="D485" s="110"/>
    </row>
    <row r="486" s="92" customFormat="1" ht="16" customHeight="1" spans="1:4">
      <c r="A486" s="112" t="s">
        <v>486</v>
      </c>
      <c r="B486" s="108"/>
      <c r="C486" s="113"/>
      <c r="D486" s="110"/>
    </row>
    <row r="487" s="92" customFormat="1" ht="16" customHeight="1" spans="1:4">
      <c r="A487" s="107" t="s">
        <v>487</v>
      </c>
      <c r="B487" s="108"/>
      <c r="C487" s="109">
        <f>SUM(C488:C491)</f>
        <v>0</v>
      </c>
      <c r="D487" s="110"/>
    </row>
    <row r="488" s="92" customFormat="1" ht="16" customHeight="1" spans="1:4">
      <c r="A488" s="112" t="s">
        <v>488</v>
      </c>
      <c r="B488" s="108"/>
      <c r="C488" s="113"/>
      <c r="D488" s="110"/>
    </row>
    <row r="489" s="92" customFormat="1" ht="16" customHeight="1" spans="1:4">
      <c r="A489" s="112" t="s">
        <v>489</v>
      </c>
      <c r="B489" s="108"/>
      <c r="C489" s="113"/>
      <c r="D489" s="110"/>
    </row>
    <row r="490" s="92" customFormat="1" ht="16" customHeight="1" spans="1:4">
      <c r="A490" s="112" t="s">
        <v>490</v>
      </c>
      <c r="B490" s="108"/>
      <c r="C490" s="113"/>
      <c r="D490" s="110"/>
    </row>
    <row r="491" s="92" customFormat="1" ht="16" customHeight="1" spans="1:4">
      <c r="A491" s="112" t="s">
        <v>491</v>
      </c>
      <c r="B491" s="108"/>
      <c r="C491" s="113"/>
      <c r="D491" s="110"/>
    </row>
    <row r="492" s="92" customFormat="1" ht="16" customHeight="1" spans="1:4">
      <c r="A492" s="107" t="s">
        <v>492</v>
      </c>
      <c r="B492" s="108">
        <v>2193</v>
      </c>
      <c r="C492" s="109">
        <f>SUM(C493,C509,C517,C528,C537,C545)</f>
        <v>2114</v>
      </c>
      <c r="D492" s="110">
        <f>(C492-B492)/B492*100</f>
        <v>-3.60237118103055</v>
      </c>
    </row>
    <row r="493" s="92" customFormat="1" ht="16" customHeight="1" spans="1:4">
      <c r="A493" s="107" t="s">
        <v>493</v>
      </c>
      <c r="B493" s="108">
        <v>1403</v>
      </c>
      <c r="C493" s="109">
        <f>SUM(C494:C508)</f>
        <v>1350</v>
      </c>
      <c r="D493" s="110">
        <f>(C493-B493)/B493*100</f>
        <v>-3.7776193870278</v>
      </c>
    </row>
    <row r="494" s="92" customFormat="1" ht="16" customHeight="1" spans="1:4">
      <c r="A494" s="112" t="s">
        <v>166</v>
      </c>
      <c r="B494" s="108">
        <v>209</v>
      </c>
      <c r="C494" s="113">
        <v>215</v>
      </c>
      <c r="D494" s="110">
        <f>(C494-B494)/B494*100</f>
        <v>2.87081339712919</v>
      </c>
    </row>
    <row r="495" s="92" customFormat="1" ht="16" customHeight="1" spans="1:4">
      <c r="A495" s="112" t="s">
        <v>167</v>
      </c>
      <c r="B495" s="108"/>
      <c r="C495" s="113"/>
      <c r="D495" s="110"/>
    </row>
    <row r="496" s="92" customFormat="1" ht="16" customHeight="1" spans="1:4">
      <c r="A496" s="112" t="s">
        <v>168</v>
      </c>
      <c r="B496" s="108"/>
      <c r="C496" s="113"/>
      <c r="D496" s="110"/>
    </row>
    <row r="497" s="92" customFormat="1" ht="16" customHeight="1" spans="1:4">
      <c r="A497" s="112" t="s">
        <v>494</v>
      </c>
      <c r="B497" s="108">
        <v>146</v>
      </c>
      <c r="C497" s="113">
        <v>138</v>
      </c>
      <c r="D497" s="110">
        <f t="shared" ref="D497:D500" si="21">(C497-B497)/B497*100</f>
        <v>-5.47945205479452</v>
      </c>
    </row>
    <row r="498" s="92" customFormat="1" ht="16" customHeight="1" spans="1:4">
      <c r="A498" s="112" t="s">
        <v>495</v>
      </c>
      <c r="B498" s="108">
        <v>129</v>
      </c>
      <c r="C498" s="113">
        <v>118</v>
      </c>
      <c r="D498" s="110">
        <f t="shared" si="21"/>
        <v>-8.52713178294574</v>
      </c>
    </row>
    <row r="499" s="92" customFormat="1" ht="16" customHeight="1" spans="1:4">
      <c r="A499" s="112" t="s">
        <v>496</v>
      </c>
      <c r="B499" s="108"/>
      <c r="C499" s="113"/>
      <c r="D499" s="110"/>
    </row>
    <row r="500" s="92" customFormat="1" ht="16" customHeight="1" spans="1:4">
      <c r="A500" s="112" t="s">
        <v>497</v>
      </c>
      <c r="B500" s="108">
        <v>59</v>
      </c>
      <c r="C500" s="113">
        <v>59</v>
      </c>
      <c r="D500" s="110">
        <f t="shared" si="21"/>
        <v>0</v>
      </c>
    </row>
    <row r="501" s="92" customFormat="1" ht="16" customHeight="1" spans="1:4">
      <c r="A501" s="112" t="s">
        <v>498</v>
      </c>
      <c r="B501" s="108"/>
      <c r="C501" s="113"/>
      <c r="D501" s="110"/>
    </row>
    <row r="502" s="92" customFormat="1" ht="16" customHeight="1" spans="1:4">
      <c r="A502" s="112" t="s">
        <v>499</v>
      </c>
      <c r="B502" s="108"/>
      <c r="C502" s="113"/>
      <c r="D502" s="110"/>
    </row>
    <row r="503" s="92" customFormat="1" ht="16" customHeight="1" spans="1:4">
      <c r="A503" s="112" t="s">
        <v>500</v>
      </c>
      <c r="B503" s="108"/>
      <c r="C503" s="113"/>
      <c r="D503" s="110"/>
    </row>
    <row r="504" s="92" customFormat="1" ht="16" customHeight="1" spans="1:4">
      <c r="A504" s="112" t="s">
        <v>501</v>
      </c>
      <c r="B504" s="108"/>
      <c r="C504" s="113"/>
      <c r="D504" s="110"/>
    </row>
    <row r="505" s="92" customFormat="1" ht="16" customHeight="1" spans="1:4">
      <c r="A505" s="112" t="s">
        <v>502</v>
      </c>
      <c r="B505" s="108">
        <v>187</v>
      </c>
      <c r="C505" s="113">
        <v>196</v>
      </c>
      <c r="D505" s="110">
        <f t="shared" ref="D504:D509" si="22">(C505-B505)/B505*100</f>
        <v>4.81283422459893</v>
      </c>
    </row>
    <row r="506" s="92" customFormat="1" ht="16" customHeight="1" spans="1:4">
      <c r="A506" s="112" t="s">
        <v>503</v>
      </c>
      <c r="B506" s="108"/>
      <c r="C506" s="113"/>
      <c r="D506" s="110"/>
    </row>
    <row r="507" s="92" customFormat="1" ht="16" customHeight="1" spans="1:4">
      <c r="A507" s="112" t="s">
        <v>504</v>
      </c>
      <c r="B507" s="108"/>
      <c r="C507" s="113"/>
      <c r="D507" s="110"/>
    </row>
    <row r="508" s="92" customFormat="1" ht="16" customHeight="1" spans="1:4">
      <c r="A508" s="112" t="s">
        <v>505</v>
      </c>
      <c r="B508" s="108">
        <v>673</v>
      </c>
      <c r="C508" s="113">
        <v>624</v>
      </c>
      <c r="D508" s="110">
        <f t="shared" si="22"/>
        <v>-7.28083209509658</v>
      </c>
    </row>
    <row r="509" s="92" customFormat="1" ht="16" customHeight="1" spans="1:4">
      <c r="A509" s="107" t="s">
        <v>506</v>
      </c>
      <c r="B509" s="108">
        <v>92</v>
      </c>
      <c r="C509" s="109">
        <f>SUM(C510:C516)</f>
        <v>91</v>
      </c>
      <c r="D509" s="110">
        <f t="shared" si="22"/>
        <v>-1.08695652173913</v>
      </c>
    </row>
    <row r="510" s="92" customFormat="1" ht="16" customHeight="1" spans="1:4">
      <c r="A510" s="112" t="s">
        <v>166</v>
      </c>
      <c r="B510" s="108"/>
      <c r="C510" s="113"/>
      <c r="D510" s="110"/>
    </row>
    <row r="511" s="92" customFormat="1" ht="16" customHeight="1" spans="1:4">
      <c r="A511" s="112" t="s">
        <v>167</v>
      </c>
      <c r="B511" s="108"/>
      <c r="C511" s="113"/>
      <c r="D511" s="110"/>
    </row>
    <row r="512" s="92" customFormat="1" ht="16" customHeight="1" spans="1:4">
      <c r="A512" s="112" t="s">
        <v>168</v>
      </c>
      <c r="B512" s="108"/>
      <c r="C512" s="113"/>
      <c r="D512" s="110"/>
    </row>
    <row r="513" s="92" customFormat="1" ht="16" customHeight="1" spans="1:4">
      <c r="A513" s="112" t="s">
        <v>507</v>
      </c>
      <c r="B513" s="108">
        <v>4</v>
      </c>
      <c r="C513" s="113"/>
      <c r="D513" s="110">
        <f t="shared" ref="D513:D517" si="23">(C513-B513)/B513*100</f>
        <v>-100</v>
      </c>
    </row>
    <row r="514" s="92" customFormat="1" ht="16" customHeight="1" spans="1:4">
      <c r="A514" s="112" t="s">
        <v>508</v>
      </c>
      <c r="B514" s="108"/>
      <c r="C514" s="113"/>
      <c r="D514" s="110"/>
    </row>
    <row r="515" s="92" customFormat="1" ht="16" customHeight="1" spans="1:4">
      <c r="A515" s="112" t="s">
        <v>509</v>
      </c>
      <c r="B515" s="108"/>
      <c r="C515" s="113"/>
      <c r="D515" s="110"/>
    </row>
    <row r="516" s="92" customFormat="1" ht="16" customHeight="1" spans="1:4">
      <c r="A516" s="112" t="s">
        <v>510</v>
      </c>
      <c r="B516" s="108">
        <v>88</v>
      </c>
      <c r="C516" s="113">
        <v>91</v>
      </c>
      <c r="D516" s="110">
        <f t="shared" si="23"/>
        <v>3.40909090909091</v>
      </c>
    </row>
    <row r="517" s="92" customFormat="1" ht="16" customHeight="1" spans="1:4">
      <c r="A517" s="107" t="s">
        <v>511</v>
      </c>
      <c r="B517" s="108">
        <v>56</v>
      </c>
      <c r="C517" s="109">
        <f>SUM(C518:C527)</f>
        <v>41</v>
      </c>
      <c r="D517" s="110">
        <f t="shared" si="23"/>
        <v>-26.7857142857143</v>
      </c>
    </row>
    <row r="518" s="92" customFormat="1" ht="16" customHeight="1" spans="1:4">
      <c r="A518" s="112" t="s">
        <v>166</v>
      </c>
      <c r="B518" s="108"/>
      <c r="C518" s="113"/>
      <c r="D518" s="110"/>
    </row>
    <row r="519" s="92" customFormat="1" ht="16" customHeight="1" spans="1:4">
      <c r="A519" s="112" t="s">
        <v>167</v>
      </c>
      <c r="B519" s="108"/>
      <c r="C519" s="113"/>
      <c r="D519" s="110"/>
    </row>
    <row r="520" s="92" customFormat="1" ht="16" customHeight="1" spans="1:4">
      <c r="A520" s="112" t="s">
        <v>168</v>
      </c>
      <c r="B520" s="108"/>
      <c r="C520" s="113"/>
      <c r="D520" s="110"/>
    </row>
    <row r="521" s="92" customFormat="1" ht="16" customHeight="1" spans="1:4">
      <c r="A521" s="112" t="s">
        <v>512</v>
      </c>
      <c r="B521" s="108"/>
      <c r="C521" s="113"/>
      <c r="D521" s="110"/>
    </row>
    <row r="522" s="92" customFormat="1" ht="16" customHeight="1" spans="1:4">
      <c r="A522" s="112" t="s">
        <v>513</v>
      </c>
      <c r="B522" s="108"/>
      <c r="C522" s="113"/>
      <c r="D522" s="110"/>
    </row>
    <row r="523" s="92" customFormat="1" ht="16" customHeight="1" spans="1:4">
      <c r="A523" s="112" t="s">
        <v>514</v>
      </c>
      <c r="B523" s="108"/>
      <c r="C523" s="113"/>
      <c r="D523" s="110"/>
    </row>
    <row r="524" s="92" customFormat="1" ht="16" customHeight="1" spans="1:4">
      <c r="A524" s="112" t="s">
        <v>515</v>
      </c>
      <c r="B524" s="108"/>
      <c r="C524" s="113"/>
      <c r="D524" s="110"/>
    </row>
    <row r="525" s="92" customFormat="1" ht="16" customHeight="1" spans="1:4">
      <c r="A525" s="112" t="s">
        <v>516</v>
      </c>
      <c r="B525" s="108"/>
      <c r="C525" s="113"/>
      <c r="D525" s="110"/>
    </row>
    <row r="526" s="92" customFormat="1" ht="16" customHeight="1" spans="1:4">
      <c r="A526" s="112" t="s">
        <v>517</v>
      </c>
      <c r="B526" s="108"/>
      <c r="C526" s="113"/>
      <c r="D526" s="110"/>
    </row>
    <row r="527" s="92" customFormat="1" ht="16" customHeight="1" spans="1:4">
      <c r="A527" s="112" t="s">
        <v>518</v>
      </c>
      <c r="B527" s="108">
        <v>56</v>
      </c>
      <c r="C527" s="113">
        <v>41</v>
      </c>
      <c r="D527" s="110">
        <f>(C527-B527)/B527*100</f>
        <v>-26.7857142857143</v>
      </c>
    </row>
    <row r="528" s="92" customFormat="1" ht="16" customHeight="1" spans="1:4">
      <c r="A528" s="107" t="s">
        <v>519</v>
      </c>
      <c r="B528" s="108"/>
      <c r="C528" s="114">
        <f>SUM(C529:C536)</f>
        <v>0</v>
      </c>
      <c r="D528" s="110"/>
    </row>
    <row r="529" s="92" customFormat="1" ht="16" customHeight="1" spans="1:4">
      <c r="A529" s="112" t="s">
        <v>166</v>
      </c>
      <c r="B529" s="108"/>
      <c r="C529" s="113"/>
      <c r="D529" s="110"/>
    </row>
    <row r="530" s="92" customFormat="1" ht="16" customHeight="1" spans="1:4">
      <c r="A530" s="112" t="s">
        <v>167</v>
      </c>
      <c r="B530" s="108"/>
      <c r="C530" s="113"/>
      <c r="D530" s="110"/>
    </row>
    <row r="531" s="92" customFormat="1" ht="16" customHeight="1" spans="1:4">
      <c r="A531" s="112" t="s">
        <v>168</v>
      </c>
      <c r="B531" s="108"/>
      <c r="C531" s="113"/>
      <c r="D531" s="110"/>
    </row>
    <row r="532" s="92" customFormat="1" ht="16" customHeight="1" spans="1:4">
      <c r="A532" s="112" t="s">
        <v>520</v>
      </c>
      <c r="B532" s="108"/>
      <c r="C532" s="113"/>
      <c r="D532" s="110"/>
    </row>
    <row r="533" s="92" customFormat="1" ht="16" customHeight="1" spans="1:4">
      <c r="A533" s="112" t="s">
        <v>521</v>
      </c>
      <c r="B533" s="108"/>
      <c r="C533" s="113"/>
      <c r="D533" s="110"/>
    </row>
    <row r="534" s="92" customFormat="1" ht="16" customHeight="1" spans="1:4">
      <c r="A534" s="112" t="s">
        <v>522</v>
      </c>
      <c r="B534" s="108"/>
      <c r="C534" s="113"/>
      <c r="D534" s="110"/>
    </row>
    <row r="535" s="92" customFormat="1" ht="16" customHeight="1" spans="1:4">
      <c r="A535" s="112" t="s">
        <v>523</v>
      </c>
      <c r="B535" s="108"/>
      <c r="C535" s="113"/>
      <c r="D535" s="110"/>
    </row>
    <row r="536" s="92" customFormat="1" ht="16" customHeight="1" spans="1:4">
      <c r="A536" s="112" t="s">
        <v>524</v>
      </c>
      <c r="B536" s="108"/>
      <c r="C536" s="113"/>
      <c r="D536" s="110"/>
    </row>
    <row r="537" s="92" customFormat="1" ht="16" customHeight="1" spans="1:4">
      <c r="A537" s="107" t="s">
        <v>525</v>
      </c>
      <c r="B537" s="108">
        <v>642</v>
      </c>
      <c r="C537" s="109">
        <f>SUM(C538:C544)</f>
        <v>632</v>
      </c>
      <c r="D537" s="110">
        <f>(C537-B537)/B537*100</f>
        <v>-1.55763239875389</v>
      </c>
    </row>
    <row r="538" s="92" customFormat="1" ht="16" customHeight="1" spans="1:4">
      <c r="A538" s="112" t="s">
        <v>166</v>
      </c>
      <c r="B538" s="108"/>
      <c r="C538" s="113"/>
      <c r="D538" s="110"/>
    </row>
    <row r="539" s="92" customFormat="1" ht="16" customHeight="1" spans="1:4">
      <c r="A539" s="112" t="s">
        <v>167</v>
      </c>
      <c r="B539" s="108"/>
      <c r="C539" s="113"/>
      <c r="D539" s="110"/>
    </row>
    <row r="540" s="92" customFormat="1" ht="16" customHeight="1" spans="1:4">
      <c r="A540" s="112" t="s">
        <v>168</v>
      </c>
      <c r="B540" s="108"/>
      <c r="C540" s="113"/>
      <c r="D540" s="110"/>
    </row>
    <row r="541" s="92" customFormat="1" ht="16" customHeight="1" spans="1:4">
      <c r="A541" s="112" t="s">
        <v>526</v>
      </c>
      <c r="B541" s="108"/>
      <c r="C541" s="113"/>
      <c r="D541" s="110"/>
    </row>
    <row r="542" s="92" customFormat="1" ht="16" customHeight="1" spans="1:4">
      <c r="A542" s="112" t="s">
        <v>527</v>
      </c>
      <c r="B542" s="108"/>
      <c r="C542" s="113"/>
      <c r="D542" s="110"/>
    </row>
    <row r="543" s="92" customFormat="1" ht="16" customHeight="1" spans="1:4">
      <c r="A543" s="112" t="s">
        <v>528</v>
      </c>
      <c r="B543" s="108">
        <v>642</v>
      </c>
      <c r="C543" s="113">
        <v>632</v>
      </c>
      <c r="D543" s="110">
        <f>(C543-B543)/B543*100</f>
        <v>-1.55763239875389</v>
      </c>
    </row>
    <row r="544" s="92" customFormat="1" ht="16" customHeight="1" spans="1:4">
      <c r="A544" s="112" t="s">
        <v>529</v>
      </c>
      <c r="B544" s="108"/>
      <c r="C544" s="113"/>
      <c r="D544" s="110"/>
    </row>
    <row r="545" s="92" customFormat="1" ht="16" customHeight="1" spans="1:4">
      <c r="A545" s="107" t="s">
        <v>530</v>
      </c>
      <c r="B545" s="108"/>
      <c r="C545" s="109">
        <f>SUM(C546:C548)</f>
        <v>0</v>
      </c>
      <c r="D545" s="110"/>
    </row>
    <row r="546" s="92" customFormat="1" ht="16" customHeight="1" spans="1:4">
      <c r="A546" s="112" t="s">
        <v>531</v>
      </c>
      <c r="B546" s="108"/>
      <c r="C546" s="113"/>
      <c r="D546" s="110"/>
    </row>
    <row r="547" s="92" customFormat="1" ht="16" customHeight="1" spans="1:4">
      <c r="A547" s="112" t="s">
        <v>532</v>
      </c>
      <c r="B547" s="108"/>
      <c r="C547" s="113"/>
      <c r="D547" s="110"/>
    </row>
    <row r="548" s="92" customFormat="1" ht="16" customHeight="1" spans="1:4">
      <c r="A548" s="112" t="s">
        <v>533</v>
      </c>
      <c r="B548" s="108"/>
      <c r="C548" s="113"/>
      <c r="D548" s="110"/>
    </row>
    <row r="549" s="92" customFormat="1" ht="16" customHeight="1" spans="1:4">
      <c r="A549" s="107" t="s">
        <v>534</v>
      </c>
      <c r="B549" s="108">
        <v>69910</v>
      </c>
      <c r="C549" s="109">
        <f>C550+C569+C577+C579+C588+C592+C602+C611+C618+C626+C635+C641+C644+C647+C650+C653+C656+C660+C664+C672+C675</f>
        <v>90305</v>
      </c>
      <c r="D549" s="110">
        <f t="shared" ref="D548:D552" si="24">(C549-B549)/B549*100</f>
        <v>29.1732227149192</v>
      </c>
    </row>
    <row r="550" s="92" customFormat="1" ht="16" customHeight="1" spans="1:4">
      <c r="A550" s="107" t="s">
        <v>535</v>
      </c>
      <c r="B550" s="108">
        <v>1353</v>
      </c>
      <c r="C550" s="109">
        <f>SUM(C551:C568)</f>
        <v>1420</v>
      </c>
      <c r="D550" s="110">
        <f t="shared" si="24"/>
        <v>4.9519586104952</v>
      </c>
    </row>
    <row r="551" s="92" customFormat="1" ht="16" customHeight="1" spans="1:4">
      <c r="A551" s="112" t="s">
        <v>166</v>
      </c>
      <c r="B551" s="108">
        <v>816</v>
      </c>
      <c r="C551" s="113">
        <v>887</v>
      </c>
      <c r="D551" s="110">
        <f t="shared" si="24"/>
        <v>8.70098039215686</v>
      </c>
    </row>
    <row r="552" s="92" customFormat="1" ht="16" customHeight="1" spans="1:4">
      <c r="A552" s="112" t="s">
        <v>167</v>
      </c>
      <c r="B552" s="108"/>
      <c r="C552" s="113"/>
      <c r="D552" s="110"/>
    </row>
    <row r="553" s="92" customFormat="1" ht="16" customHeight="1" spans="1:4">
      <c r="A553" s="112" t="s">
        <v>168</v>
      </c>
      <c r="B553" s="108"/>
      <c r="C553" s="113"/>
      <c r="D553" s="110"/>
    </row>
    <row r="554" s="92" customFormat="1" ht="16" customHeight="1" spans="1:4">
      <c r="A554" s="112" t="s">
        <v>536</v>
      </c>
      <c r="B554" s="108"/>
      <c r="C554" s="113"/>
      <c r="D554" s="110"/>
    </row>
    <row r="555" s="92" customFormat="1" ht="16" customHeight="1" spans="1:4">
      <c r="A555" s="112" t="s">
        <v>537</v>
      </c>
      <c r="B555" s="108">
        <v>4</v>
      </c>
      <c r="C555" s="113">
        <v>4</v>
      </c>
      <c r="D555" s="110">
        <f>(C555-B555)/B555*100</f>
        <v>0</v>
      </c>
    </row>
    <row r="556" s="92" customFormat="1" ht="16" customHeight="1" spans="1:4">
      <c r="A556" s="112" t="s">
        <v>538</v>
      </c>
      <c r="B556" s="108"/>
      <c r="C556" s="113"/>
      <c r="D556" s="110"/>
    </row>
    <row r="557" s="92" customFormat="1" ht="16" customHeight="1" spans="1:4">
      <c r="A557" s="112" t="s">
        <v>539</v>
      </c>
      <c r="B557" s="108"/>
      <c r="C557" s="113"/>
      <c r="D557" s="110"/>
    </row>
    <row r="558" s="92" customFormat="1" ht="16" customHeight="1" spans="1:4">
      <c r="A558" s="112" t="s">
        <v>207</v>
      </c>
      <c r="B558" s="108"/>
      <c r="C558" s="113"/>
      <c r="D558" s="110"/>
    </row>
    <row r="559" s="92" customFormat="1" ht="16" customHeight="1" spans="1:4">
      <c r="A559" s="112" t="s">
        <v>540</v>
      </c>
      <c r="B559" s="108">
        <v>429</v>
      </c>
      <c r="C559" s="113">
        <v>428</v>
      </c>
      <c r="D559" s="110">
        <f>(C559-B559)/B559*100</f>
        <v>-0.233100233100233</v>
      </c>
    </row>
    <row r="560" s="92" customFormat="1" ht="16" customHeight="1" spans="1:4">
      <c r="A560" s="112" t="s">
        <v>541</v>
      </c>
      <c r="B560" s="108"/>
      <c r="C560" s="113"/>
      <c r="D560" s="110"/>
    </row>
    <row r="561" s="92" customFormat="1" ht="16" customHeight="1" spans="1:4">
      <c r="A561" s="112" t="s">
        <v>542</v>
      </c>
      <c r="B561" s="108"/>
      <c r="C561" s="113">
        <v>4</v>
      </c>
      <c r="D561" s="110"/>
    </row>
    <row r="562" s="92" customFormat="1" ht="16" customHeight="1" spans="1:4">
      <c r="A562" s="112" t="s">
        <v>543</v>
      </c>
      <c r="B562" s="108">
        <v>61</v>
      </c>
      <c r="C562" s="113">
        <v>54</v>
      </c>
      <c r="D562" s="110">
        <f>(C562-B562)/B562*100</f>
        <v>-11.4754098360656</v>
      </c>
    </row>
    <row r="563" s="92" customFormat="1" ht="16" customHeight="1" spans="1:4">
      <c r="A563" s="112" t="s">
        <v>544</v>
      </c>
      <c r="B563" s="108"/>
      <c r="C563" s="113"/>
      <c r="D563" s="110"/>
    </row>
    <row r="564" s="92" customFormat="1" ht="16" customHeight="1" spans="1:4">
      <c r="A564" s="112" t="s">
        <v>545</v>
      </c>
      <c r="B564" s="108"/>
      <c r="C564" s="113"/>
      <c r="D564" s="110"/>
    </row>
    <row r="565" s="92" customFormat="1" ht="16" customHeight="1" spans="1:4">
      <c r="A565" s="112" t="s">
        <v>546</v>
      </c>
      <c r="B565" s="108"/>
      <c r="C565" s="113"/>
      <c r="D565" s="110"/>
    </row>
    <row r="566" s="92" customFormat="1" ht="16" customHeight="1" spans="1:4">
      <c r="A566" s="112" t="s">
        <v>547</v>
      </c>
      <c r="B566" s="108"/>
      <c r="C566" s="113"/>
      <c r="D566" s="110"/>
    </row>
    <row r="567" s="92" customFormat="1" ht="16" customHeight="1" spans="1:4">
      <c r="A567" s="112" t="s">
        <v>175</v>
      </c>
      <c r="B567" s="108">
        <v>43</v>
      </c>
      <c r="C567" s="113">
        <v>43</v>
      </c>
      <c r="D567" s="110">
        <f t="shared" ref="D567:D570" si="25">(C567-B567)/B567*100</f>
        <v>0</v>
      </c>
    </row>
    <row r="568" s="92" customFormat="1" ht="16" customHeight="1" spans="1:4">
      <c r="A568" s="112" t="s">
        <v>548</v>
      </c>
      <c r="B568" s="108"/>
      <c r="C568" s="113"/>
      <c r="D568" s="110"/>
    </row>
    <row r="569" s="92" customFormat="1" ht="16" customHeight="1" spans="1:4">
      <c r="A569" s="107" t="s">
        <v>549</v>
      </c>
      <c r="B569" s="108">
        <v>631</v>
      </c>
      <c r="C569" s="109">
        <f>SUM(C570:C576)</f>
        <v>501</v>
      </c>
      <c r="D569" s="110">
        <f t="shared" si="25"/>
        <v>-20.6022187004754</v>
      </c>
    </row>
    <row r="570" s="92" customFormat="1" ht="16" customHeight="1" spans="1:4">
      <c r="A570" s="112" t="s">
        <v>166</v>
      </c>
      <c r="B570" s="108">
        <v>472</v>
      </c>
      <c r="C570" s="113">
        <v>448</v>
      </c>
      <c r="D570" s="110">
        <f t="shared" si="25"/>
        <v>-5.08474576271187</v>
      </c>
    </row>
    <row r="571" s="92" customFormat="1" ht="16" customHeight="1" spans="1:4">
      <c r="A571" s="112" t="s">
        <v>167</v>
      </c>
      <c r="B571" s="108"/>
      <c r="C571" s="113"/>
      <c r="D571" s="110"/>
    </row>
    <row r="572" s="92" customFormat="1" ht="16" customHeight="1" spans="1:4">
      <c r="A572" s="112" t="s">
        <v>168</v>
      </c>
      <c r="B572" s="108"/>
      <c r="C572" s="113"/>
      <c r="D572" s="110"/>
    </row>
    <row r="573" s="92" customFormat="1" ht="16" customHeight="1" spans="1:4">
      <c r="A573" s="112" t="s">
        <v>550</v>
      </c>
      <c r="B573" s="108"/>
      <c r="C573" s="113"/>
      <c r="D573" s="110"/>
    </row>
    <row r="574" s="92" customFormat="1" ht="16" customHeight="1" spans="1:4">
      <c r="A574" s="112" t="s">
        <v>551</v>
      </c>
      <c r="B574" s="108"/>
      <c r="C574" s="113"/>
      <c r="D574" s="110"/>
    </row>
    <row r="575" s="92" customFormat="1" ht="16" customHeight="1" spans="1:4">
      <c r="A575" s="112" t="s">
        <v>552</v>
      </c>
      <c r="B575" s="108"/>
      <c r="C575" s="113"/>
      <c r="D575" s="110"/>
    </row>
    <row r="576" s="92" customFormat="1" ht="16" customHeight="1" spans="1:4">
      <c r="A576" s="112" t="s">
        <v>553</v>
      </c>
      <c r="B576" s="108">
        <v>159</v>
      </c>
      <c r="C576" s="113">
        <v>53</v>
      </c>
      <c r="D576" s="110">
        <f t="shared" ref="D576:D581" si="26">(C576-B576)/B576*100</f>
        <v>-66.6666666666667</v>
      </c>
    </row>
    <row r="577" s="92" customFormat="1" ht="16" customHeight="1" spans="1:4">
      <c r="A577" s="107" t="s">
        <v>554</v>
      </c>
      <c r="B577" s="108"/>
      <c r="C577" s="114">
        <f>C578</f>
        <v>0</v>
      </c>
      <c r="D577" s="110"/>
    </row>
    <row r="578" s="92" customFormat="1" ht="16" customHeight="1" spans="1:4">
      <c r="A578" s="112" t="s">
        <v>555</v>
      </c>
      <c r="B578" s="108"/>
      <c r="C578" s="113"/>
      <c r="D578" s="110"/>
    </row>
    <row r="579" s="92" customFormat="1" ht="16" customHeight="1" spans="1:4">
      <c r="A579" s="107" t="s">
        <v>556</v>
      </c>
      <c r="B579" s="108">
        <v>13611</v>
      </c>
      <c r="C579" s="109">
        <f>SUM(C580:C587)</f>
        <v>30513</v>
      </c>
      <c r="D579" s="110">
        <f t="shared" si="26"/>
        <v>124.178972889575</v>
      </c>
    </row>
    <row r="580" s="92" customFormat="1" ht="16" customHeight="1" spans="1:4">
      <c r="A580" s="112" t="s">
        <v>557</v>
      </c>
      <c r="B580" s="108">
        <v>699</v>
      </c>
      <c r="C580" s="113">
        <v>700</v>
      </c>
      <c r="D580" s="110">
        <f t="shared" si="26"/>
        <v>0.143061516452074</v>
      </c>
    </row>
    <row r="581" s="92" customFormat="1" ht="16" customHeight="1" spans="1:4">
      <c r="A581" s="112" t="s">
        <v>558</v>
      </c>
      <c r="B581" s="108">
        <v>1244</v>
      </c>
      <c r="C581" s="113">
        <v>1169</v>
      </c>
      <c r="D581" s="110">
        <f t="shared" si="26"/>
        <v>-6.02893890675241</v>
      </c>
    </row>
    <row r="582" s="92" customFormat="1" ht="16" customHeight="1" spans="1:4">
      <c r="A582" s="112" t="s">
        <v>559</v>
      </c>
      <c r="B582" s="108"/>
      <c r="C582" s="122"/>
      <c r="D582" s="110"/>
    </row>
    <row r="583" s="92" customFormat="1" ht="16" customHeight="1" spans="1:4">
      <c r="A583" s="112" t="s">
        <v>560</v>
      </c>
      <c r="B583" s="108">
        <v>11668</v>
      </c>
      <c r="C583" s="113">
        <v>11886</v>
      </c>
      <c r="D583" s="110">
        <f t="shared" ref="D583:D587" si="27">(C583-B583)/B583*100</f>
        <v>1.86835790195406</v>
      </c>
    </row>
    <row r="584" s="92" customFormat="1" ht="16" customHeight="1" spans="1:4">
      <c r="A584" s="112" t="s">
        <v>561</v>
      </c>
      <c r="B584" s="108"/>
      <c r="C584" s="113">
        <v>13</v>
      </c>
      <c r="D584" s="110"/>
    </row>
    <row r="585" s="92" customFormat="1" ht="16" customHeight="1" spans="1:4">
      <c r="A585" s="112" t="s">
        <v>562</v>
      </c>
      <c r="B585" s="108">
        <v>15000</v>
      </c>
      <c r="C585" s="113">
        <v>13936</v>
      </c>
      <c r="D585" s="110">
        <f t="shared" si="27"/>
        <v>-7.09333333333333</v>
      </c>
    </row>
    <row r="586" s="92" customFormat="1" ht="16" customHeight="1" spans="1:4">
      <c r="A586" s="112" t="s">
        <v>563</v>
      </c>
      <c r="B586" s="108">
        <v>3000</v>
      </c>
      <c r="C586" s="113">
        <v>2800</v>
      </c>
      <c r="D586" s="110">
        <f t="shared" si="27"/>
        <v>-6.66666666666667</v>
      </c>
    </row>
    <row r="587" s="92" customFormat="1" ht="16" customHeight="1" spans="1:4">
      <c r="A587" s="112" t="s">
        <v>564</v>
      </c>
      <c r="B587" s="108"/>
      <c r="C587" s="113">
        <v>9</v>
      </c>
      <c r="D587" s="110"/>
    </row>
    <row r="588" s="92" customFormat="1" ht="16" customHeight="1" spans="1:4">
      <c r="A588" s="107" t="s">
        <v>565</v>
      </c>
      <c r="B588" s="108"/>
      <c r="C588" s="114">
        <f>SUM(C589:C591)</f>
        <v>0</v>
      </c>
      <c r="D588" s="110"/>
    </row>
    <row r="589" s="92" customFormat="1" ht="16" customHeight="1" spans="1:4">
      <c r="A589" s="112" t="s">
        <v>566</v>
      </c>
      <c r="B589" s="108"/>
      <c r="C589" s="122"/>
      <c r="D589" s="110"/>
    </row>
    <row r="590" s="92" customFormat="1" ht="16" customHeight="1" spans="1:4">
      <c r="A590" s="112" t="s">
        <v>567</v>
      </c>
      <c r="B590" s="108"/>
      <c r="C590" s="113"/>
      <c r="D590" s="110"/>
    </row>
    <row r="591" s="92" customFormat="1" ht="16" customHeight="1" spans="1:4">
      <c r="A591" s="112" t="s">
        <v>568</v>
      </c>
      <c r="B591" s="108"/>
      <c r="C591" s="113"/>
      <c r="D591" s="110"/>
    </row>
    <row r="592" s="92" customFormat="1" ht="16" customHeight="1" spans="1:4">
      <c r="A592" s="107" t="s">
        <v>569</v>
      </c>
      <c r="B592" s="108"/>
      <c r="C592" s="109">
        <f>SUM(C593:C601)</f>
        <v>0</v>
      </c>
      <c r="D592" s="110"/>
    </row>
    <row r="593" s="92" customFormat="1" ht="16" customHeight="1" spans="1:4">
      <c r="A593" s="112" t="s">
        <v>570</v>
      </c>
      <c r="B593" s="108"/>
      <c r="C593" s="113"/>
      <c r="D593" s="110"/>
    </row>
    <row r="594" s="92" customFormat="1" ht="16" customHeight="1" spans="1:4">
      <c r="A594" s="112" t="s">
        <v>571</v>
      </c>
      <c r="B594" s="108"/>
      <c r="C594" s="113"/>
      <c r="D594" s="110"/>
    </row>
    <row r="595" s="92" customFormat="1" ht="16" customHeight="1" spans="1:4">
      <c r="A595" s="112" t="s">
        <v>572</v>
      </c>
      <c r="B595" s="108"/>
      <c r="C595" s="113"/>
      <c r="D595" s="110"/>
    </row>
    <row r="596" s="92" customFormat="1" ht="16" customHeight="1" spans="1:4">
      <c r="A596" s="112" t="s">
        <v>573</v>
      </c>
      <c r="B596" s="108"/>
      <c r="C596" s="113"/>
      <c r="D596" s="110"/>
    </row>
    <row r="597" s="92" customFormat="1" ht="16" customHeight="1" spans="1:4">
      <c r="A597" s="112" t="s">
        <v>574</v>
      </c>
      <c r="B597" s="108"/>
      <c r="C597" s="113"/>
      <c r="D597" s="110"/>
    </row>
    <row r="598" s="92" customFormat="1" ht="16" customHeight="1" spans="1:4">
      <c r="A598" s="112" t="s">
        <v>575</v>
      </c>
      <c r="B598" s="108"/>
      <c r="C598" s="113"/>
      <c r="D598" s="110"/>
    </row>
    <row r="599" s="92" customFormat="1" ht="16" customHeight="1" spans="1:4">
      <c r="A599" s="112" t="s">
        <v>576</v>
      </c>
      <c r="B599" s="108"/>
      <c r="C599" s="113"/>
      <c r="D599" s="110"/>
    </row>
    <row r="600" s="92" customFormat="1" ht="16" customHeight="1" spans="1:4">
      <c r="A600" s="112" t="s">
        <v>577</v>
      </c>
      <c r="B600" s="108"/>
      <c r="C600" s="113"/>
      <c r="D600" s="110"/>
    </row>
    <row r="601" s="92" customFormat="1" ht="16" customHeight="1" spans="1:4">
      <c r="A601" s="112" t="s">
        <v>578</v>
      </c>
      <c r="B601" s="108"/>
      <c r="C601" s="113"/>
      <c r="D601" s="110"/>
    </row>
    <row r="602" s="92" customFormat="1" ht="16" customHeight="1" spans="1:4">
      <c r="A602" s="107" t="s">
        <v>579</v>
      </c>
      <c r="B602" s="108">
        <v>1983</v>
      </c>
      <c r="C602" s="109">
        <f>SUM(C603:C610)</f>
        <v>8283</v>
      </c>
      <c r="D602" s="110">
        <f t="shared" ref="D601:D603" si="28">(C602-B602)/B602*100</f>
        <v>317.700453857791</v>
      </c>
    </row>
    <row r="603" s="92" customFormat="1" ht="16" customHeight="1" spans="1:4">
      <c r="A603" s="112" t="s">
        <v>580</v>
      </c>
      <c r="B603" s="108"/>
      <c r="C603" s="113"/>
      <c r="D603" s="110"/>
    </row>
    <row r="604" s="92" customFormat="1" ht="16" customHeight="1" spans="1:4">
      <c r="A604" s="112" t="s">
        <v>581</v>
      </c>
      <c r="B604" s="108"/>
      <c r="C604" s="113">
        <v>7098</v>
      </c>
      <c r="D604" s="110"/>
    </row>
    <row r="605" s="92" customFormat="1" ht="16" customHeight="1" spans="1:4">
      <c r="A605" s="112" t="s">
        <v>582</v>
      </c>
      <c r="B605" s="108"/>
      <c r="C605" s="113"/>
      <c r="D605" s="110"/>
    </row>
    <row r="606" s="92" customFormat="1" ht="16" customHeight="1" spans="1:4">
      <c r="A606" s="112" t="s">
        <v>583</v>
      </c>
      <c r="B606" s="108">
        <v>1183</v>
      </c>
      <c r="C606" s="113">
        <v>1185</v>
      </c>
      <c r="D606" s="110">
        <f t="shared" ref="D606:D612" si="29">(C606-B606)/B606*100</f>
        <v>0.169061707523246</v>
      </c>
    </row>
    <row r="607" s="92" customFormat="1" ht="16" customHeight="1" spans="1:4">
      <c r="A607" s="112" t="s">
        <v>584</v>
      </c>
      <c r="B607" s="108"/>
      <c r="C607" s="113"/>
      <c r="D607" s="110"/>
    </row>
    <row r="608" s="92" customFormat="1" ht="16" customHeight="1" spans="1:4">
      <c r="A608" s="112" t="s">
        <v>585</v>
      </c>
      <c r="B608" s="108"/>
      <c r="C608" s="113"/>
      <c r="D608" s="110"/>
    </row>
    <row r="609" s="92" customFormat="1" ht="16" customHeight="1" spans="1:4">
      <c r="A609" s="112" t="s">
        <v>586</v>
      </c>
      <c r="B609" s="108"/>
      <c r="C609" s="113"/>
      <c r="D609" s="110"/>
    </row>
    <row r="610" s="92" customFormat="1" ht="16" customHeight="1" spans="1:4">
      <c r="A610" s="112" t="s">
        <v>587</v>
      </c>
      <c r="B610" s="108">
        <v>800</v>
      </c>
      <c r="C610" s="113"/>
      <c r="D610" s="110">
        <f t="shared" si="29"/>
        <v>-100</v>
      </c>
    </row>
    <row r="611" s="92" customFormat="1" ht="16" customHeight="1" spans="1:4">
      <c r="A611" s="107" t="s">
        <v>588</v>
      </c>
      <c r="B611" s="108">
        <v>1403</v>
      </c>
      <c r="C611" s="109">
        <f>SUM(C612:C617)</f>
        <v>1576</v>
      </c>
      <c r="D611" s="110">
        <f t="shared" si="29"/>
        <v>12.3307198859587</v>
      </c>
    </row>
    <row r="612" s="92" customFormat="1" ht="16" customHeight="1" spans="1:4">
      <c r="A612" s="112" t="s">
        <v>589</v>
      </c>
      <c r="B612" s="108"/>
      <c r="C612" s="113">
        <v>789</v>
      </c>
      <c r="D612" s="110"/>
    </row>
    <row r="613" s="92" customFormat="1" ht="16" customHeight="1" spans="1:4">
      <c r="A613" s="112" t="s">
        <v>590</v>
      </c>
      <c r="B613" s="108"/>
      <c r="C613" s="113">
        <v>318</v>
      </c>
      <c r="D613" s="110"/>
    </row>
    <row r="614" s="92" customFormat="1" ht="16" customHeight="1" spans="1:4">
      <c r="A614" s="112" t="s">
        <v>591</v>
      </c>
      <c r="B614" s="108"/>
      <c r="C614" s="113"/>
      <c r="D614" s="110"/>
    </row>
    <row r="615" s="92" customFormat="1" ht="16" customHeight="1" spans="1:4">
      <c r="A615" s="112" t="s">
        <v>592</v>
      </c>
      <c r="B615" s="108"/>
      <c r="C615" s="113"/>
      <c r="D615" s="110"/>
    </row>
    <row r="616" s="92" customFormat="1" ht="16" customHeight="1" spans="1:4">
      <c r="A616" s="112" t="s">
        <v>593</v>
      </c>
      <c r="B616" s="108">
        <v>400</v>
      </c>
      <c r="C616" s="113">
        <v>469</v>
      </c>
      <c r="D616" s="110">
        <f t="shared" ref="D614:D620" si="30">(C616-B616)/B616*100</f>
        <v>17.25</v>
      </c>
    </row>
    <row r="617" s="92" customFormat="1" ht="16" customHeight="1" spans="1:4">
      <c r="A617" s="112" t="s">
        <v>594</v>
      </c>
      <c r="B617" s="108">
        <v>1003</v>
      </c>
      <c r="C617" s="113"/>
      <c r="D617" s="110">
        <f t="shared" si="30"/>
        <v>-100</v>
      </c>
    </row>
    <row r="618" s="92" customFormat="1" ht="16" customHeight="1" spans="1:4">
      <c r="A618" s="107" t="s">
        <v>595</v>
      </c>
      <c r="B618" s="108">
        <v>2643</v>
      </c>
      <c r="C618" s="109">
        <f>SUM(C619:C625)</f>
        <v>4089</v>
      </c>
      <c r="D618" s="110">
        <f t="shared" si="30"/>
        <v>54.7105561861521</v>
      </c>
    </row>
    <row r="619" s="92" customFormat="1" ht="16" customHeight="1" spans="1:4">
      <c r="A619" s="112" t="s">
        <v>596</v>
      </c>
      <c r="B619" s="108"/>
      <c r="C619" s="113">
        <v>343</v>
      </c>
      <c r="D619" s="110"/>
    </row>
    <row r="620" s="92" customFormat="1" ht="16" customHeight="1" spans="1:4">
      <c r="A620" s="112" t="s">
        <v>597</v>
      </c>
      <c r="B620" s="108">
        <v>1824</v>
      </c>
      <c r="C620" s="113">
        <v>1905</v>
      </c>
      <c r="D620" s="110">
        <f t="shared" si="30"/>
        <v>4.44078947368421</v>
      </c>
    </row>
    <row r="621" s="92" customFormat="1" ht="16" customHeight="1" spans="1:4">
      <c r="A621" s="112" t="s">
        <v>598</v>
      </c>
      <c r="B621" s="108"/>
      <c r="C621" s="113"/>
      <c r="D621" s="110"/>
    </row>
    <row r="622" s="92" customFormat="1" ht="16" customHeight="1" spans="1:4">
      <c r="A622" s="112" t="s">
        <v>599</v>
      </c>
      <c r="B622" s="108">
        <v>819</v>
      </c>
      <c r="C622" s="113">
        <v>750</v>
      </c>
      <c r="D622" s="110">
        <f t="shared" ref="D622:D627" si="31">(C622-B622)/B622*100</f>
        <v>-8.42490842490843</v>
      </c>
    </row>
    <row r="623" s="92" customFormat="1" ht="16" customHeight="1" spans="1:4">
      <c r="A623" s="112" t="s">
        <v>600</v>
      </c>
      <c r="B623" s="108"/>
      <c r="C623" s="113">
        <v>388</v>
      </c>
      <c r="D623" s="110"/>
    </row>
    <row r="624" s="92" customFormat="1" ht="16" customHeight="1" spans="1:4">
      <c r="A624" s="112" t="s">
        <v>601</v>
      </c>
      <c r="B624" s="108"/>
      <c r="C624" s="113"/>
      <c r="D624" s="110"/>
    </row>
    <row r="625" s="92" customFormat="1" ht="16" customHeight="1" spans="1:4">
      <c r="A625" s="112" t="s">
        <v>602</v>
      </c>
      <c r="B625" s="108"/>
      <c r="C625" s="113">
        <v>703</v>
      </c>
      <c r="D625" s="110"/>
    </row>
    <row r="626" s="92" customFormat="1" ht="16" customHeight="1" spans="1:4">
      <c r="A626" s="107" t="s">
        <v>603</v>
      </c>
      <c r="B626" s="108">
        <v>2180</v>
      </c>
      <c r="C626" s="109">
        <f>SUM(C627:C634)</f>
        <v>1881</v>
      </c>
      <c r="D626" s="110">
        <f t="shared" si="31"/>
        <v>-13.7155963302752</v>
      </c>
    </row>
    <row r="627" s="92" customFormat="1" ht="16" customHeight="1" spans="1:4">
      <c r="A627" s="112" t="s">
        <v>166</v>
      </c>
      <c r="B627" s="108">
        <v>103</v>
      </c>
      <c r="C627" s="113">
        <v>115</v>
      </c>
      <c r="D627" s="110">
        <f t="shared" si="31"/>
        <v>11.6504854368932</v>
      </c>
    </row>
    <row r="628" s="92" customFormat="1" ht="16" customHeight="1" spans="1:4">
      <c r="A628" s="112" t="s">
        <v>167</v>
      </c>
      <c r="B628" s="108"/>
      <c r="C628" s="113"/>
      <c r="D628" s="110"/>
    </row>
    <row r="629" s="92" customFormat="1" ht="16" customHeight="1" spans="1:4">
      <c r="A629" s="112" t="s">
        <v>168</v>
      </c>
      <c r="B629" s="108"/>
      <c r="C629" s="113"/>
      <c r="D629" s="110"/>
    </row>
    <row r="630" s="92" customFormat="1" ht="16" customHeight="1" spans="1:4">
      <c r="A630" s="112" t="s">
        <v>604</v>
      </c>
      <c r="B630" s="108"/>
      <c r="C630" s="113">
        <v>288</v>
      </c>
      <c r="D630" s="110"/>
    </row>
    <row r="631" s="92" customFormat="1" ht="16" customHeight="1" spans="1:4">
      <c r="A631" s="112" t="s">
        <v>605</v>
      </c>
      <c r="B631" s="108"/>
      <c r="C631" s="113">
        <v>200</v>
      </c>
      <c r="D631" s="110"/>
    </row>
    <row r="632" s="92" customFormat="1" ht="16" customHeight="1" spans="1:4">
      <c r="A632" s="112" t="s">
        <v>606</v>
      </c>
      <c r="B632" s="108"/>
      <c r="C632" s="113"/>
      <c r="D632" s="110"/>
    </row>
    <row r="633" s="92" customFormat="1" ht="16" customHeight="1" spans="1:4">
      <c r="A633" s="112" t="s">
        <v>607</v>
      </c>
      <c r="B633" s="108">
        <v>1817</v>
      </c>
      <c r="C633" s="113">
        <v>1232</v>
      </c>
      <c r="D633" s="110">
        <f t="shared" ref="D633:D637" si="32">(C633-B633)/B633*100</f>
        <v>-32.1959273527793</v>
      </c>
    </row>
    <row r="634" s="92" customFormat="1" ht="16" customHeight="1" spans="1:4">
      <c r="A634" s="112" t="s">
        <v>608</v>
      </c>
      <c r="B634" s="108">
        <v>260</v>
      </c>
      <c r="C634" s="113">
        <v>46</v>
      </c>
      <c r="D634" s="110">
        <f t="shared" si="32"/>
        <v>-82.3076923076923</v>
      </c>
    </row>
    <row r="635" s="92" customFormat="1" ht="16" customHeight="1" spans="1:4">
      <c r="A635" s="107" t="s">
        <v>609</v>
      </c>
      <c r="B635" s="108">
        <v>39</v>
      </c>
      <c r="C635" s="109">
        <f>SUM(C636:C640)</f>
        <v>38</v>
      </c>
      <c r="D635" s="110">
        <f t="shared" si="32"/>
        <v>-2.56410256410256</v>
      </c>
    </row>
    <row r="636" s="92" customFormat="1" ht="16" customHeight="1" spans="1:4">
      <c r="A636" s="112" t="s">
        <v>166</v>
      </c>
      <c r="B636" s="108">
        <v>39</v>
      </c>
      <c r="C636" s="113">
        <v>29</v>
      </c>
      <c r="D636" s="110">
        <f t="shared" si="32"/>
        <v>-25.6410256410256</v>
      </c>
    </row>
    <row r="637" s="92" customFormat="1" ht="16" customHeight="1" spans="1:4">
      <c r="A637" s="112" t="s">
        <v>167</v>
      </c>
      <c r="B637" s="108"/>
      <c r="C637" s="113"/>
      <c r="D637" s="110"/>
    </row>
    <row r="638" s="92" customFormat="1" ht="16" customHeight="1" spans="1:4">
      <c r="A638" s="112" t="s">
        <v>168</v>
      </c>
      <c r="B638" s="108"/>
      <c r="C638" s="113"/>
      <c r="D638" s="110"/>
    </row>
    <row r="639" s="92" customFormat="1" ht="16" customHeight="1" spans="1:4">
      <c r="A639" s="112" t="s">
        <v>175</v>
      </c>
      <c r="B639" s="108"/>
      <c r="C639" s="113"/>
      <c r="D639" s="110"/>
    </row>
    <row r="640" s="92" customFormat="1" ht="16" customHeight="1" spans="1:4">
      <c r="A640" s="112" t="s">
        <v>610</v>
      </c>
      <c r="B640" s="108"/>
      <c r="C640" s="113">
        <v>9</v>
      </c>
      <c r="D640" s="110"/>
    </row>
    <row r="641" s="92" customFormat="1" ht="16" customHeight="1" spans="1:4">
      <c r="A641" s="107" t="s">
        <v>611</v>
      </c>
      <c r="B641" s="108"/>
      <c r="C641" s="109">
        <f>SUM(C642:C643)</f>
        <v>9131</v>
      </c>
      <c r="D641" s="110"/>
    </row>
    <row r="642" s="92" customFormat="1" ht="16" customHeight="1" spans="1:4">
      <c r="A642" s="112" t="s">
        <v>612</v>
      </c>
      <c r="B642" s="108"/>
      <c r="C642" s="113">
        <v>22</v>
      </c>
      <c r="D642" s="110"/>
    </row>
    <row r="643" s="92" customFormat="1" ht="16" customHeight="1" spans="1:4">
      <c r="A643" s="112" t="s">
        <v>613</v>
      </c>
      <c r="B643" s="108"/>
      <c r="C643" s="113">
        <v>9109</v>
      </c>
      <c r="D643" s="110"/>
    </row>
    <row r="644" s="92" customFormat="1" ht="16" customHeight="1" spans="1:4">
      <c r="A644" s="107" t="s">
        <v>614</v>
      </c>
      <c r="B644" s="108">
        <v>89</v>
      </c>
      <c r="C644" s="109">
        <f>SUM(C645:C646)</f>
        <v>89</v>
      </c>
      <c r="D644" s="110">
        <f>(C644-B644)/B644*100</f>
        <v>0</v>
      </c>
    </row>
    <row r="645" s="92" customFormat="1" ht="16" customHeight="1" spans="1:4">
      <c r="A645" s="112" t="s">
        <v>615</v>
      </c>
      <c r="B645" s="108">
        <v>89</v>
      </c>
      <c r="C645" s="113">
        <v>89</v>
      </c>
      <c r="D645" s="110">
        <f>(C645-B645)/B645*100</f>
        <v>0</v>
      </c>
    </row>
    <row r="646" s="92" customFormat="1" ht="16" customHeight="1" spans="1:4">
      <c r="A646" s="112" t="s">
        <v>616</v>
      </c>
      <c r="B646" s="108"/>
      <c r="C646" s="113"/>
      <c r="D646" s="110"/>
    </row>
    <row r="647" s="92" customFormat="1" ht="16" customHeight="1" spans="1:4">
      <c r="A647" s="107" t="s">
        <v>617</v>
      </c>
      <c r="B647" s="108"/>
      <c r="C647" s="109">
        <f>SUM(C648:C649)</f>
        <v>4721</v>
      </c>
      <c r="D647" s="110"/>
    </row>
    <row r="648" s="92" customFormat="1" ht="16" customHeight="1" spans="1:4">
      <c r="A648" s="112" t="s">
        <v>618</v>
      </c>
      <c r="B648" s="108"/>
      <c r="C648" s="113"/>
      <c r="D648" s="110"/>
    </row>
    <row r="649" s="92" customFormat="1" ht="16" customHeight="1" spans="1:4">
      <c r="A649" s="112" t="s">
        <v>619</v>
      </c>
      <c r="B649" s="108"/>
      <c r="C649" s="113">
        <v>4721</v>
      </c>
      <c r="D649" s="110"/>
    </row>
    <row r="650" s="92" customFormat="1" ht="16" customHeight="1" spans="1:4">
      <c r="A650" s="107" t="s">
        <v>620</v>
      </c>
      <c r="B650" s="108"/>
      <c r="C650" s="114">
        <f>SUM(C651:C652)</f>
        <v>0</v>
      </c>
      <c r="D650" s="110"/>
    </row>
    <row r="651" s="92" customFormat="1" ht="16" customHeight="1" spans="1:4">
      <c r="A651" s="112" t="s">
        <v>621</v>
      </c>
      <c r="B651" s="108"/>
      <c r="C651" s="113"/>
      <c r="D651" s="110"/>
    </row>
    <row r="652" s="92" customFormat="1" ht="16" customHeight="1" spans="1:4">
      <c r="A652" s="112" t="s">
        <v>622</v>
      </c>
      <c r="B652" s="108"/>
      <c r="C652" s="113"/>
      <c r="D652" s="110"/>
    </row>
    <row r="653" s="92" customFormat="1" ht="16" customHeight="1" spans="1:4">
      <c r="A653" s="107" t="s">
        <v>623</v>
      </c>
      <c r="B653" s="108"/>
      <c r="C653" s="114">
        <f>SUM(C654:C655)</f>
        <v>46</v>
      </c>
      <c r="D653" s="110"/>
    </row>
    <row r="654" s="92" customFormat="1" ht="16" customHeight="1" spans="1:4">
      <c r="A654" s="112" t="s">
        <v>624</v>
      </c>
      <c r="B654" s="108"/>
      <c r="C654" s="113"/>
      <c r="D654" s="110"/>
    </row>
    <row r="655" s="92" customFormat="1" ht="16" customHeight="1" spans="1:4">
      <c r="A655" s="112" t="s">
        <v>625</v>
      </c>
      <c r="B655" s="108"/>
      <c r="C655" s="113">
        <v>46</v>
      </c>
      <c r="D655" s="110"/>
    </row>
    <row r="656" s="92" customFormat="1" ht="16" customHeight="1" spans="1:4">
      <c r="A656" s="107" t="s">
        <v>626</v>
      </c>
      <c r="B656" s="108">
        <v>22100</v>
      </c>
      <c r="C656" s="109">
        <f>SUM(C657:C659)</f>
        <v>25262</v>
      </c>
      <c r="D656" s="110">
        <f t="shared" ref="D656:D658" si="33">(C656-B656)/B656*100</f>
        <v>14.3076923076923</v>
      </c>
    </row>
    <row r="657" s="92" customFormat="1" ht="16" customHeight="1" spans="1:4">
      <c r="A657" s="112" t="s">
        <v>627</v>
      </c>
      <c r="B657" s="108"/>
      <c r="C657" s="122"/>
      <c r="D657" s="110"/>
    </row>
    <row r="658" s="92" customFormat="1" ht="16" customHeight="1" spans="1:4">
      <c r="A658" s="112" t="s">
        <v>628</v>
      </c>
      <c r="B658" s="108">
        <v>4100</v>
      </c>
      <c r="C658" s="113">
        <v>25262</v>
      </c>
      <c r="D658" s="110">
        <f t="shared" si="33"/>
        <v>516.146341463415</v>
      </c>
    </row>
    <row r="659" s="92" customFormat="1" ht="16" customHeight="1" spans="1:4">
      <c r="A659" s="112" t="s">
        <v>629</v>
      </c>
      <c r="B659" s="108"/>
      <c r="C659" s="122"/>
      <c r="D659" s="110"/>
    </row>
    <row r="660" s="92" customFormat="1" ht="16" customHeight="1" spans="1:4">
      <c r="A660" s="107" t="s">
        <v>630</v>
      </c>
      <c r="B660" s="108"/>
      <c r="C660" s="114">
        <f>SUM(C661:C663)</f>
        <v>0</v>
      </c>
      <c r="D660" s="110"/>
    </row>
    <row r="661" s="92" customFormat="1" ht="16" customHeight="1" spans="1:4">
      <c r="A661" s="112" t="s">
        <v>631</v>
      </c>
      <c r="B661" s="108"/>
      <c r="C661" s="113"/>
      <c r="D661" s="110"/>
    </row>
    <row r="662" s="92" customFormat="1" ht="16" customHeight="1" spans="1:4">
      <c r="A662" s="112" t="s">
        <v>632</v>
      </c>
      <c r="B662" s="108"/>
      <c r="C662" s="113"/>
      <c r="D662" s="110"/>
    </row>
    <row r="663" s="92" customFormat="1" ht="16" customHeight="1" spans="1:4">
      <c r="A663" s="112" t="s">
        <v>633</v>
      </c>
      <c r="B663" s="108"/>
      <c r="C663" s="113"/>
      <c r="D663" s="110"/>
    </row>
    <row r="664" s="92" customFormat="1" ht="16" customHeight="1" spans="1:4">
      <c r="A664" s="107" t="s">
        <v>634</v>
      </c>
      <c r="B664" s="108">
        <v>236</v>
      </c>
      <c r="C664" s="109">
        <f>SUM(C665:C671)</f>
        <v>200</v>
      </c>
      <c r="D664" s="110">
        <f t="shared" ref="D664:D668" si="34">(C664-B664)/B664*100</f>
        <v>-15.2542372881356</v>
      </c>
    </row>
    <row r="665" s="92" customFormat="1" ht="16" customHeight="1" spans="1:4">
      <c r="A665" s="112" t="s">
        <v>166</v>
      </c>
      <c r="B665" s="108">
        <v>211</v>
      </c>
      <c r="C665" s="113">
        <v>200</v>
      </c>
      <c r="D665" s="110">
        <f t="shared" si="34"/>
        <v>-5.21327014218009</v>
      </c>
    </row>
    <row r="666" s="92" customFormat="1" ht="16" customHeight="1" spans="1:4">
      <c r="A666" s="112" t="s">
        <v>167</v>
      </c>
      <c r="B666" s="108"/>
      <c r="C666" s="113"/>
      <c r="D666" s="110"/>
    </row>
    <row r="667" s="92" customFormat="1" ht="16" customHeight="1" spans="1:4">
      <c r="A667" s="112" t="s">
        <v>168</v>
      </c>
      <c r="B667" s="108"/>
      <c r="C667" s="113"/>
      <c r="D667" s="110"/>
    </row>
    <row r="668" s="92" customFormat="1" ht="16" customHeight="1" spans="1:4">
      <c r="A668" s="112" t="s">
        <v>635</v>
      </c>
      <c r="B668" s="108">
        <v>25</v>
      </c>
      <c r="C668" s="113"/>
      <c r="D668" s="110">
        <f t="shared" si="34"/>
        <v>-100</v>
      </c>
    </row>
    <row r="669" s="92" customFormat="1" ht="16" customHeight="1" spans="1:4">
      <c r="A669" s="112" t="s">
        <v>636</v>
      </c>
      <c r="B669" s="108"/>
      <c r="C669" s="122"/>
      <c r="D669" s="110"/>
    </row>
    <row r="670" s="92" customFormat="1" ht="16" customHeight="1" spans="1:4">
      <c r="A670" s="112" t="s">
        <v>175</v>
      </c>
      <c r="B670" s="108"/>
      <c r="C670" s="113"/>
      <c r="D670" s="110"/>
    </row>
    <row r="671" s="92" customFormat="1" ht="16" customHeight="1" spans="1:4">
      <c r="A671" s="112" t="s">
        <v>637</v>
      </c>
      <c r="B671" s="108"/>
      <c r="C671" s="113"/>
      <c r="D671" s="110"/>
    </row>
    <row r="672" s="92" customFormat="1" ht="16" customHeight="1" spans="1:4">
      <c r="A672" s="107" t="s">
        <v>638</v>
      </c>
      <c r="B672" s="108">
        <v>6472</v>
      </c>
      <c r="C672" s="109">
        <f>SUM(C673:C674)</f>
        <v>100</v>
      </c>
      <c r="D672" s="110">
        <f t="shared" ref="D670:D679" si="35">(C672-B672)/B672*100</f>
        <v>-98.4548825710754</v>
      </c>
    </row>
    <row r="673" s="92" customFormat="1" ht="16" customHeight="1" spans="1:4">
      <c r="A673" s="112" t="s">
        <v>639</v>
      </c>
      <c r="B673" s="108">
        <v>1500</v>
      </c>
      <c r="C673" s="113">
        <v>100</v>
      </c>
      <c r="D673" s="110">
        <f t="shared" si="35"/>
        <v>-93.3333333333333</v>
      </c>
    </row>
    <row r="674" s="92" customFormat="1" ht="16" customHeight="1" spans="1:4">
      <c r="A674" s="112" t="s">
        <v>640</v>
      </c>
      <c r="B674" s="108">
        <v>4972</v>
      </c>
      <c r="C674" s="113"/>
      <c r="D674" s="110">
        <f t="shared" si="35"/>
        <v>-100</v>
      </c>
    </row>
    <row r="675" s="92" customFormat="1" ht="16" customHeight="1" spans="1:4">
      <c r="A675" s="107" t="s">
        <v>641</v>
      </c>
      <c r="B675" s="108">
        <v>17170</v>
      </c>
      <c r="C675" s="109">
        <f>C676</f>
        <v>2455</v>
      </c>
      <c r="D675" s="110">
        <f t="shared" si="35"/>
        <v>-85.7018054746651</v>
      </c>
    </row>
    <row r="676" s="92" customFormat="1" ht="16" customHeight="1" spans="1:4">
      <c r="A676" s="112" t="s">
        <v>642</v>
      </c>
      <c r="B676" s="108">
        <v>17170</v>
      </c>
      <c r="C676" s="113">
        <v>2455</v>
      </c>
      <c r="D676" s="110">
        <f t="shared" si="35"/>
        <v>-85.7018054746651</v>
      </c>
    </row>
    <row r="677" s="92" customFormat="1" ht="16" customHeight="1" spans="1:4">
      <c r="A677" s="107" t="s">
        <v>643</v>
      </c>
      <c r="B677" s="108">
        <v>27612</v>
      </c>
      <c r="C677" s="109">
        <f>C678+C683+C698+C702+C714+C717+C721+C726+C730+C734+C737+C746+C748</f>
        <v>46442</v>
      </c>
      <c r="D677" s="110">
        <f t="shared" si="35"/>
        <v>68.1949876865131</v>
      </c>
    </row>
    <row r="678" s="92" customFormat="1" ht="16" customHeight="1" spans="1:4">
      <c r="A678" s="107" t="s">
        <v>644</v>
      </c>
      <c r="B678" s="108">
        <v>756</v>
      </c>
      <c r="C678" s="109">
        <f>SUM(C679:C682)</f>
        <v>1000</v>
      </c>
      <c r="D678" s="110">
        <f t="shared" si="35"/>
        <v>32.2751322751323</v>
      </c>
    </row>
    <row r="679" s="92" customFormat="1" ht="16" customHeight="1" spans="1:4">
      <c r="A679" s="112" t="s">
        <v>166</v>
      </c>
      <c r="B679" s="108">
        <v>700</v>
      </c>
      <c r="C679" s="113">
        <v>943</v>
      </c>
      <c r="D679" s="110">
        <f t="shared" si="35"/>
        <v>34.7142857142857</v>
      </c>
    </row>
    <row r="680" s="92" customFormat="1" ht="16" customHeight="1" spans="1:4">
      <c r="A680" s="112" t="s">
        <v>167</v>
      </c>
      <c r="B680" s="108"/>
      <c r="C680" s="113"/>
      <c r="D680" s="110"/>
    </row>
    <row r="681" s="92" customFormat="1" ht="16" customHeight="1" spans="1:4">
      <c r="A681" s="112" t="s">
        <v>168</v>
      </c>
      <c r="B681" s="108"/>
      <c r="C681" s="113"/>
      <c r="D681" s="110"/>
    </row>
    <row r="682" s="92" customFormat="1" ht="16" customHeight="1" spans="1:4">
      <c r="A682" s="112" t="s">
        <v>645</v>
      </c>
      <c r="B682" s="108">
        <v>56</v>
      </c>
      <c r="C682" s="113">
        <v>57</v>
      </c>
      <c r="D682" s="110">
        <f t="shared" ref="D682:D684" si="36">(C682-B682)/B682*100</f>
        <v>1.78571428571429</v>
      </c>
    </row>
    <row r="683" s="92" customFormat="1" ht="16" customHeight="1" spans="1:4">
      <c r="A683" s="107" t="s">
        <v>646</v>
      </c>
      <c r="B683" s="108">
        <v>1320</v>
      </c>
      <c r="C683" s="109">
        <f>SUM(C684:C697)</f>
        <v>1304</v>
      </c>
      <c r="D683" s="110">
        <f t="shared" si="36"/>
        <v>-1.21212121212121</v>
      </c>
    </row>
    <row r="684" s="92" customFormat="1" ht="16" customHeight="1" spans="1:4">
      <c r="A684" s="112" t="s">
        <v>647</v>
      </c>
      <c r="B684" s="108">
        <v>900</v>
      </c>
      <c r="C684" s="113">
        <v>122</v>
      </c>
      <c r="D684" s="110">
        <f t="shared" si="36"/>
        <v>-86.4444444444444</v>
      </c>
    </row>
    <row r="685" s="92" customFormat="1" ht="16" customHeight="1" spans="1:4">
      <c r="A685" s="112" t="s">
        <v>648</v>
      </c>
      <c r="B685" s="108"/>
      <c r="C685" s="113"/>
      <c r="D685" s="110"/>
    </row>
    <row r="686" s="92" customFormat="1" ht="16" customHeight="1" spans="1:4">
      <c r="A686" s="112" t="s">
        <v>649</v>
      </c>
      <c r="B686" s="108"/>
      <c r="C686" s="113"/>
      <c r="D686" s="110"/>
    </row>
    <row r="687" s="92" customFormat="1" ht="16" customHeight="1" spans="1:4">
      <c r="A687" s="112" t="s">
        <v>650</v>
      </c>
      <c r="B687" s="108"/>
      <c r="C687" s="113"/>
      <c r="D687" s="110"/>
    </row>
    <row r="688" s="92" customFormat="1" ht="16" customHeight="1" spans="1:4">
      <c r="A688" s="112" t="s">
        <v>651</v>
      </c>
      <c r="B688" s="108"/>
      <c r="C688" s="113"/>
      <c r="D688" s="110"/>
    </row>
    <row r="689" s="92" customFormat="1" ht="16" customHeight="1" spans="1:4">
      <c r="A689" s="112" t="s">
        <v>652</v>
      </c>
      <c r="B689" s="108"/>
      <c r="C689" s="113"/>
      <c r="D689" s="110"/>
    </row>
    <row r="690" s="92" customFormat="1" ht="16" customHeight="1" spans="1:4">
      <c r="A690" s="112" t="s">
        <v>653</v>
      </c>
      <c r="B690" s="108"/>
      <c r="C690" s="113"/>
      <c r="D690" s="110"/>
    </row>
    <row r="691" s="92" customFormat="1" ht="16" customHeight="1" spans="1:4">
      <c r="A691" s="112" t="s">
        <v>654</v>
      </c>
      <c r="B691" s="108"/>
      <c r="C691" s="113"/>
      <c r="D691" s="110"/>
    </row>
    <row r="692" s="92" customFormat="1" ht="16" customHeight="1" spans="1:4">
      <c r="A692" s="112" t="s">
        <v>655</v>
      </c>
      <c r="B692" s="108"/>
      <c r="C692" s="113"/>
      <c r="D692" s="110"/>
    </row>
    <row r="693" s="92" customFormat="1" ht="16" customHeight="1" spans="1:4">
      <c r="A693" s="112" t="s">
        <v>656</v>
      </c>
      <c r="B693" s="108"/>
      <c r="C693" s="113"/>
      <c r="D693" s="110"/>
    </row>
    <row r="694" s="92" customFormat="1" ht="16" customHeight="1" spans="1:4">
      <c r="A694" s="112" t="s">
        <v>657</v>
      </c>
      <c r="B694" s="108"/>
      <c r="C694" s="113"/>
      <c r="D694" s="110"/>
    </row>
    <row r="695" s="92" customFormat="1" ht="16" customHeight="1" spans="1:4">
      <c r="A695" s="112" t="s">
        <v>658</v>
      </c>
      <c r="B695" s="108"/>
      <c r="C695" s="113"/>
      <c r="D695" s="110"/>
    </row>
    <row r="696" s="92" customFormat="1" ht="16" customHeight="1" spans="1:4">
      <c r="A696" s="112" t="s">
        <v>659</v>
      </c>
      <c r="B696" s="108"/>
      <c r="C696" s="113"/>
      <c r="D696" s="110"/>
    </row>
    <row r="697" s="92" customFormat="1" ht="16" customHeight="1" spans="1:4">
      <c r="A697" s="112" t="s">
        <v>660</v>
      </c>
      <c r="B697" s="108">
        <v>420</v>
      </c>
      <c r="C697" s="113">
        <v>1182</v>
      </c>
      <c r="D697" s="110">
        <f t="shared" ref="D697:D705" si="37">(C697-B697)/B697*100</f>
        <v>181.428571428571</v>
      </c>
    </row>
    <row r="698" s="92" customFormat="1" ht="16" customHeight="1" spans="1:4">
      <c r="A698" s="107" t="s">
        <v>661</v>
      </c>
      <c r="B698" s="108">
        <v>300</v>
      </c>
      <c r="C698" s="109">
        <f>SUM(C699:C701)</f>
        <v>28</v>
      </c>
      <c r="D698" s="110">
        <f t="shared" si="37"/>
        <v>-90.6666666666667</v>
      </c>
    </row>
    <row r="699" s="92" customFormat="1" ht="16" customHeight="1" spans="1:4">
      <c r="A699" s="112" t="s">
        <v>662</v>
      </c>
      <c r="B699" s="108"/>
      <c r="C699" s="113"/>
      <c r="D699" s="110"/>
    </row>
    <row r="700" s="92" customFormat="1" ht="16" customHeight="1" spans="1:4">
      <c r="A700" s="112" t="s">
        <v>663</v>
      </c>
      <c r="B700" s="108">
        <v>300</v>
      </c>
      <c r="C700" s="113"/>
      <c r="D700" s="110">
        <f t="shared" si="37"/>
        <v>-100</v>
      </c>
    </row>
    <row r="701" s="92" customFormat="1" ht="16" customHeight="1" spans="1:4">
      <c r="A701" s="112" t="s">
        <v>664</v>
      </c>
      <c r="B701" s="108"/>
      <c r="C701" s="113">
        <v>28</v>
      </c>
      <c r="D701" s="110"/>
    </row>
    <row r="702" s="92" customFormat="1" ht="16" customHeight="1" spans="1:4">
      <c r="A702" s="107" t="s">
        <v>665</v>
      </c>
      <c r="B702" s="108">
        <v>5697</v>
      </c>
      <c r="C702" s="109">
        <f>SUM(C703:C713)</f>
        <v>7437</v>
      </c>
      <c r="D702" s="110">
        <f t="shared" si="37"/>
        <v>30.5423907319642</v>
      </c>
    </row>
    <row r="703" s="92" customFormat="1" ht="16" customHeight="1" spans="1:4">
      <c r="A703" s="112" t="s">
        <v>666</v>
      </c>
      <c r="B703" s="108">
        <v>486</v>
      </c>
      <c r="C703" s="113">
        <v>539</v>
      </c>
      <c r="D703" s="110">
        <f t="shared" si="37"/>
        <v>10.9053497942387</v>
      </c>
    </row>
    <row r="704" s="92" customFormat="1" ht="16" customHeight="1" spans="1:4">
      <c r="A704" s="112" t="s">
        <v>667</v>
      </c>
      <c r="B704" s="108">
        <v>536</v>
      </c>
      <c r="C704" s="113">
        <v>533</v>
      </c>
      <c r="D704" s="110">
        <f t="shared" si="37"/>
        <v>-0.559701492537313</v>
      </c>
    </row>
    <row r="705" s="92" customFormat="1" ht="16" customHeight="1" spans="1:4">
      <c r="A705" s="112" t="s">
        <v>668</v>
      </c>
      <c r="B705" s="108">
        <v>719</v>
      </c>
      <c r="C705" s="113">
        <v>751</v>
      </c>
      <c r="D705" s="110">
        <f t="shared" si="37"/>
        <v>4.45062586926286</v>
      </c>
    </row>
    <row r="706" s="92" customFormat="1" ht="16" customHeight="1" spans="1:4">
      <c r="A706" s="112" t="s">
        <v>669</v>
      </c>
      <c r="B706" s="108"/>
      <c r="C706" s="113"/>
      <c r="D706" s="110"/>
    </row>
    <row r="707" s="92" customFormat="1" ht="16" customHeight="1" spans="1:4">
      <c r="A707" s="112" t="s">
        <v>670</v>
      </c>
      <c r="B707" s="108"/>
      <c r="C707" s="113"/>
      <c r="D707" s="110"/>
    </row>
    <row r="708" s="92" customFormat="1" ht="16" customHeight="1" spans="1:4">
      <c r="A708" s="112" t="s">
        <v>671</v>
      </c>
      <c r="B708" s="108"/>
      <c r="C708" s="113"/>
      <c r="D708" s="110"/>
    </row>
    <row r="709" s="92" customFormat="1" ht="16" customHeight="1" spans="1:4">
      <c r="A709" s="112" t="s">
        <v>672</v>
      </c>
      <c r="B709" s="108"/>
      <c r="C709" s="113"/>
      <c r="D709" s="110"/>
    </row>
    <row r="710" s="92" customFormat="1" ht="16" customHeight="1" spans="1:4">
      <c r="A710" s="112" t="s">
        <v>673</v>
      </c>
      <c r="B710" s="108">
        <v>2916</v>
      </c>
      <c r="C710" s="113">
        <v>4786</v>
      </c>
      <c r="D710" s="110">
        <f t="shared" ref="D710:D715" si="38">(C710-B710)/B710*100</f>
        <v>64.1289437585734</v>
      </c>
    </row>
    <row r="711" s="92" customFormat="1" ht="16" customHeight="1" spans="1:4">
      <c r="A711" s="112" t="s">
        <v>674</v>
      </c>
      <c r="B711" s="108">
        <v>40</v>
      </c>
      <c r="C711" s="113">
        <v>286</v>
      </c>
      <c r="D711" s="110">
        <f t="shared" si="38"/>
        <v>615</v>
      </c>
    </row>
    <row r="712" s="92" customFormat="1" ht="16" customHeight="1" spans="1:4">
      <c r="A712" s="112" t="s">
        <v>675</v>
      </c>
      <c r="B712" s="108">
        <v>1000</v>
      </c>
      <c r="C712" s="113"/>
      <c r="D712" s="110">
        <f t="shared" si="38"/>
        <v>-100</v>
      </c>
    </row>
    <row r="713" s="92" customFormat="1" ht="16" customHeight="1" spans="1:4">
      <c r="A713" s="112" t="s">
        <v>676</v>
      </c>
      <c r="B713" s="108"/>
      <c r="C713" s="113">
        <v>542</v>
      </c>
      <c r="D713" s="110"/>
    </row>
    <row r="714" s="92" customFormat="1" ht="16" customHeight="1" spans="1:4">
      <c r="A714" s="107" t="s">
        <v>677</v>
      </c>
      <c r="B714" s="108"/>
      <c r="C714" s="109">
        <f>SUM(C715:C716)</f>
        <v>168</v>
      </c>
      <c r="D714" s="110"/>
    </row>
    <row r="715" s="92" customFormat="1" ht="16" customHeight="1" spans="1:4">
      <c r="A715" s="112" t="s">
        <v>678</v>
      </c>
      <c r="B715" s="108"/>
      <c r="C715" s="113">
        <v>168</v>
      </c>
      <c r="D715" s="110"/>
    </row>
    <row r="716" s="92" customFormat="1" ht="16" customHeight="1" spans="1:4">
      <c r="A716" s="112" t="s">
        <v>679</v>
      </c>
      <c r="B716" s="108"/>
      <c r="C716" s="113"/>
      <c r="D716" s="110"/>
    </row>
    <row r="717" s="92" customFormat="1" ht="16" customHeight="1" spans="1:4">
      <c r="A717" s="107" t="s">
        <v>680</v>
      </c>
      <c r="B717" s="108">
        <v>1313</v>
      </c>
      <c r="C717" s="109">
        <f>SUM(C718:C720)</f>
        <v>3763</v>
      </c>
      <c r="D717" s="110">
        <f t="shared" ref="D717:D723" si="39">(C717-B717)/B717*100</f>
        <v>186.595582635187</v>
      </c>
    </row>
    <row r="718" s="92" customFormat="1" ht="16" customHeight="1" spans="1:4">
      <c r="A718" s="112" t="s">
        <v>681</v>
      </c>
      <c r="B718" s="108">
        <v>306</v>
      </c>
      <c r="C718" s="113">
        <v>398</v>
      </c>
      <c r="D718" s="110">
        <f t="shared" si="39"/>
        <v>30.0653594771242</v>
      </c>
    </row>
    <row r="719" s="92" customFormat="1" ht="16" customHeight="1" spans="1:4">
      <c r="A719" s="112" t="s">
        <v>682</v>
      </c>
      <c r="B719" s="108">
        <v>1007</v>
      </c>
      <c r="C719" s="113">
        <v>3365</v>
      </c>
      <c r="D719" s="110">
        <f t="shared" si="39"/>
        <v>234.16087388282</v>
      </c>
    </row>
    <row r="720" s="92" customFormat="1" ht="16" customHeight="1" spans="1:4">
      <c r="A720" s="112" t="s">
        <v>683</v>
      </c>
      <c r="B720" s="108"/>
      <c r="C720" s="113"/>
      <c r="D720" s="110"/>
    </row>
    <row r="721" s="92" customFormat="1" ht="16" customHeight="1" spans="1:4">
      <c r="A721" s="107" t="s">
        <v>684</v>
      </c>
      <c r="B721" s="108">
        <v>4661</v>
      </c>
      <c r="C721" s="109">
        <f>SUM(C722:C725)</f>
        <v>5013</v>
      </c>
      <c r="D721" s="110">
        <f t="shared" si="39"/>
        <v>7.55202746191804</v>
      </c>
    </row>
    <row r="722" s="92" customFormat="1" ht="16" customHeight="1" spans="1:4">
      <c r="A722" s="112" t="s">
        <v>685</v>
      </c>
      <c r="B722" s="108">
        <v>681</v>
      </c>
      <c r="C722" s="113">
        <v>915</v>
      </c>
      <c r="D722" s="110">
        <f t="shared" si="39"/>
        <v>34.3612334801762</v>
      </c>
    </row>
    <row r="723" s="92" customFormat="1" ht="16" customHeight="1" spans="1:4">
      <c r="A723" s="112" t="s">
        <v>686</v>
      </c>
      <c r="B723" s="108">
        <v>3980</v>
      </c>
      <c r="C723" s="113">
        <v>4098</v>
      </c>
      <c r="D723" s="110">
        <f t="shared" si="39"/>
        <v>2.96482412060301</v>
      </c>
    </row>
    <row r="724" s="92" customFormat="1" ht="16" customHeight="1" spans="1:4">
      <c r="A724" s="112" t="s">
        <v>687</v>
      </c>
      <c r="B724" s="108"/>
      <c r="C724" s="113"/>
      <c r="D724" s="110"/>
    </row>
    <row r="725" s="92" customFormat="1" ht="16" customHeight="1" spans="1:4">
      <c r="A725" s="112" t="s">
        <v>688</v>
      </c>
      <c r="B725" s="108"/>
      <c r="C725" s="113"/>
      <c r="D725" s="110"/>
    </row>
    <row r="726" s="92" customFormat="1" ht="16" customHeight="1" spans="1:4">
      <c r="A726" s="107" t="s">
        <v>689</v>
      </c>
      <c r="B726" s="108">
        <v>9226</v>
      </c>
      <c r="C726" s="109">
        <f>SUM(C727:C729)</f>
        <v>21268</v>
      </c>
      <c r="D726" s="110">
        <f t="shared" ref="D725:D728" si="40">(C726-B726)/B726*100</f>
        <v>130.522436592239</v>
      </c>
    </row>
    <row r="727" s="92" customFormat="1" ht="16" customHeight="1" spans="1:4">
      <c r="A727" s="112" t="s">
        <v>690</v>
      </c>
      <c r="B727" s="108"/>
      <c r="C727" s="113"/>
      <c r="D727" s="110"/>
    </row>
    <row r="728" s="92" customFormat="1" ht="16" customHeight="1" spans="1:4">
      <c r="A728" s="112" t="s">
        <v>691</v>
      </c>
      <c r="B728" s="108">
        <v>9000</v>
      </c>
      <c r="C728" s="113">
        <v>17268</v>
      </c>
      <c r="D728" s="110">
        <f t="shared" si="40"/>
        <v>91.8666666666667</v>
      </c>
    </row>
    <row r="729" s="92" customFormat="1" ht="16" customHeight="1" spans="1:4">
      <c r="A729" s="112" t="s">
        <v>692</v>
      </c>
      <c r="B729" s="108">
        <v>226</v>
      </c>
      <c r="C729" s="113">
        <v>4000</v>
      </c>
      <c r="D729" s="110"/>
    </row>
    <row r="730" s="92" customFormat="1" ht="16" customHeight="1" spans="1:4">
      <c r="A730" s="107" t="s">
        <v>693</v>
      </c>
      <c r="B730" s="108">
        <v>3432</v>
      </c>
      <c r="C730" s="109">
        <f>SUM(C731:C733)</f>
        <v>4297</v>
      </c>
      <c r="D730" s="110">
        <f t="shared" ref="D730:D738" si="41">(C730-B730)/B730*100</f>
        <v>25.2039627039627</v>
      </c>
    </row>
    <row r="731" s="92" customFormat="1" ht="16" customHeight="1" spans="1:4">
      <c r="A731" s="112" t="s">
        <v>694</v>
      </c>
      <c r="B731" s="108">
        <v>3432</v>
      </c>
      <c r="C731" s="113">
        <v>4297</v>
      </c>
      <c r="D731" s="110">
        <f t="shared" si="41"/>
        <v>25.2039627039627</v>
      </c>
    </row>
    <row r="732" s="92" customFormat="1" ht="16" customHeight="1" spans="1:4">
      <c r="A732" s="112" t="s">
        <v>695</v>
      </c>
      <c r="B732" s="108"/>
      <c r="C732" s="122"/>
      <c r="D732" s="110"/>
    </row>
    <row r="733" s="92" customFormat="1" ht="16" customHeight="1" spans="1:4">
      <c r="A733" s="112" t="s">
        <v>696</v>
      </c>
      <c r="B733" s="108"/>
      <c r="C733" s="122"/>
      <c r="D733" s="110"/>
    </row>
    <row r="734" s="92" customFormat="1" ht="16" customHeight="1" spans="1:4">
      <c r="A734" s="107" t="s">
        <v>697</v>
      </c>
      <c r="B734" s="108"/>
      <c r="C734" s="109">
        <f>SUM(C735:C736)</f>
        <v>404</v>
      </c>
      <c r="D734" s="110"/>
    </row>
    <row r="735" s="92" customFormat="1" ht="16" customHeight="1" spans="1:4">
      <c r="A735" s="112" t="s">
        <v>698</v>
      </c>
      <c r="B735" s="108"/>
      <c r="C735" s="113">
        <v>404</v>
      </c>
      <c r="D735" s="110"/>
    </row>
    <row r="736" s="92" customFormat="1" ht="16" customHeight="1" spans="1:4">
      <c r="A736" s="112" t="s">
        <v>699</v>
      </c>
      <c r="B736" s="108"/>
      <c r="C736" s="122"/>
      <c r="D736" s="110"/>
    </row>
    <row r="737" s="92" customFormat="1" ht="16" customHeight="1" spans="1:4">
      <c r="A737" s="107" t="s">
        <v>700</v>
      </c>
      <c r="B737" s="108">
        <v>611</v>
      </c>
      <c r="C737" s="109">
        <f>SUM(C738:C745)</f>
        <v>654</v>
      </c>
      <c r="D737" s="110">
        <f t="shared" si="41"/>
        <v>7.03764320785597</v>
      </c>
    </row>
    <row r="738" s="92" customFormat="1" ht="16" customHeight="1" spans="1:4">
      <c r="A738" s="112" t="s">
        <v>166</v>
      </c>
      <c r="B738" s="108">
        <v>611</v>
      </c>
      <c r="C738" s="113">
        <v>600</v>
      </c>
      <c r="D738" s="110">
        <f t="shared" si="41"/>
        <v>-1.80032733224223</v>
      </c>
    </row>
    <row r="739" s="92" customFormat="1" ht="16" customHeight="1" spans="1:4">
      <c r="A739" s="112" t="s">
        <v>167</v>
      </c>
      <c r="B739" s="108"/>
      <c r="C739" s="122"/>
      <c r="D739" s="110"/>
    </row>
    <row r="740" s="92" customFormat="1" ht="16" customHeight="1" spans="1:4">
      <c r="A740" s="112" t="s">
        <v>168</v>
      </c>
      <c r="B740" s="108"/>
      <c r="C740" s="122"/>
      <c r="D740" s="110"/>
    </row>
    <row r="741" s="92" customFormat="1" ht="16" customHeight="1" spans="1:4">
      <c r="A741" s="112" t="s">
        <v>207</v>
      </c>
      <c r="B741" s="108"/>
      <c r="C741" s="122"/>
      <c r="D741" s="110"/>
    </row>
    <row r="742" s="92" customFormat="1" ht="16" customHeight="1" spans="1:4">
      <c r="A742" s="112" t="s">
        <v>701</v>
      </c>
      <c r="B742" s="108"/>
      <c r="C742" s="122"/>
      <c r="D742" s="110"/>
    </row>
    <row r="743" s="92" customFormat="1" ht="16" customHeight="1" spans="1:4">
      <c r="A743" s="112" t="s">
        <v>702</v>
      </c>
      <c r="B743" s="108"/>
      <c r="C743" s="122"/>
      <c r="D743" s="110"/>
    </row>
    <row r="744" s="92" customFormat="1" ht="16" customHeight="1" spans="1:4">
      <c r="A744" s="112" t="s">
        <v>175</v>
      </c>
      <c r="B744" s="108"/>
      <c r="C744" s="113"/>
      <c r="D744" s="110"/>
    </row>
    <row r="745" s="92" customFormat="1" ht="16" customHeight="1" spans="1:4">
      <c r="A745" s="112" t="s">
        <v>703</v>
      </c>
      <c r="B745" s="108"/>
      <c r="C745" s="113">
        <v>54</v>
      </c>
      <c r="D745" s="110"/>
    </row>
    <row r="746" s="92" customFormat="1" ht="16" customHeight="1" spans="1:4">
      <c r="A746" s="107" t="s">
        <v>704</v>
      </c>
      <c r="B746" s="108"/>
      <c r="C746" s="114">
        <f>C747</f>
        <v>0</v>
      </c>
      <c r="D746" s="110"/>
    </row>
    <row r="747" s="92" customFormat="1" ht="16" customHeight="1" spans="1:4">
      <c r="A747" s="112" t="s">
        <v>705</v>
      </c>
      <c r="B747" s="108"/>
      <c r="C747" s="122"/>
      <c r="D747" s="110"/>
    </row>
    <row r="748" s="92" customFormat="1" ht="16" customHeight="1" spans="1:4">
      <c r="A748" s="107" t="s">
        <v>706</v>
      </c>
      <c r="B748" s="108">
        <v>296</v>
      </c>
      <c r="C748" s="109">
        <f>C749</f>
        <v>1106</v>
      </c>
      <c r="D748" s="110">
        <f>(C748-B748)/B748*100</f>
        <v>273.648648648649</v>
      </c>
    </row>
    <row r="749" s="92" customFormat="1" ht="16" customHeight="1" spans="1:4">
      <c r="A749" s="112" t="s">
        <v>707</v>
      </c>
      <c r="B749" s="108">
        <v>296</v>
      </c>
      <c r="C749" s="113">
        <v>1106</v>
      </c>
      <c r="D749" s="110">
        <f>(C749-B749)/B749*100</f>
        <v>273.648648648649</v>
      </c>
    </row>
    <row r="750" s="92" customFormat="1" ht="16" customHeight="1" spans="1:4">
      <c r="A750" s="107" t="s">
        <v>708</v>
      </c>
      <c r="B750" s="109">
        <f>B751+B761+B765+B774+B781+B788+B794+B797+B800+B802+B804+B810+B812+B814+B825</f>
        <v>120</v>
      </c>
      <c r="C750" s="109">
        <f>C751+C761+C765+C774+C781+C788+C794+C797+C800+C802+C804+C810+C812+C814+C825</f>
        <v>120</v>
      </c>
      <c r="D750" s="110">
        <f>(C750-B750)/B750*100</f>
        <v>0</v>
      </c>
    </row>
    <row r="751" s="92" customFormat="1" ht="16" customHeight="1" spans="1:4">
      <c r="A751" s="107" t="s">
        <v>709</v>
      </c>
      <c r="B751" s="109">
        <f>SUM(B752:B760)</f>
        <v>0</v>
      </c>
      <c r="C751" s="109">
        <f>SUM(C752:C760)</f>
        <v>0</v>
      </c>
      <c r="D751" s="110"/>
    </row>
    <row r="752" s="92" customFormat="1" ht="16" customHeight="1" spans="1:4">
      <c r="A752" s="112" t="s">
        <v>166</v>
      </c>
      <c r="B752" s="109"/>
      <c r="C752" s="113"/>
      <c r="D752" s="110"/>
    </row>
    <row r="753" s="92" customFormat="1" ht="16" customHeight="1" spans="1:4">
      <c r="A753" s="112" t="s">
        <v>167</v>
      </c>
      <c r="B753" s="109"/>
      <c r="C753" s="113"/>
      <c r="D753" s="110"/>
    </row>
    <row r="754" s="92" customFormat="1" ht="16" customHeight="1" spans="1:4">
      <c r="A754" s="112" t="s">
        <v>168</v>
      </c>
      <c r="B754" s="109"/>
      <c r="C754" s="113"/>
      <c r="D754" s="110"/>
    </row>
    <row r="755" s="92" customFormat="1" ht="16" customHeight="1" spans="1:4">
      <c r="A755" s="112" t="s">
        <v>710</v>
      </c>
      <c r="B755" s="109"/>
      <c r="C755" s="113"/>
      <c r="D755" s="110"/>
    </row>
    <row r="756" s="92" customFormat="1" ht="16" customHeight="1" spans="1:4">
      <c r="A756" s="112" t="s">
        <v>711</v>
      </c>
      <c r="B756" s="109"/>
      <c r="C756" s="113"/>
      <c r="D756" s="110"/>
    </row>
    <row r="757" s="92" customFormat="1" ht="16" customHeight="1" spans="1:4">
      <c r="A757" s="112" t="s">
        <v>712</v>
      </c>
      <c r="B757" s="109"/>
      <c r="C757" s="113"/>
      <c r="D757" s="110"/>
    </row>
    <row r="758" s="92" customFormat="1" ht="16" customHeight="1" spans="1:4">
      <c r="A758" s="112" t="s">
        <v>713</v>
      </c>
      <c r="B758" s="109"/>
      <c r="C758" s="113"/>
      <c r="D758" s="110"/>
    </row>
    <row r="759" s="92" customFormat="1" ht="16" customHeight="1" spans="1:4">
      <c r="A759" s="112" t="s">
        <v>714</v>
      </c>
      <c r="B759" s="109"/>
      <c r="C759" s="113"/>
      <c r="D759" s="110"/>
    </row>
    <row r="760" s="92" customFormat="1" ht="16" customHeight="1" spans="1:4">
      <c r="A760" s="112" t="s">
        <v>715</v>
      </c>
      <c r="B760" s="109"/>
      <c r="C760" s="113"/>
      <c r="D760" s="110"/>
    </row>
    <row r="761" s="92" customFormat="1" ht="16" customHeight="1" spans="1:4">
      <c r="A761" s="107" t="s">
        <v>716</v>
      </c>
      <c r="B761" s="109">
        <f>SUM(B762:B764)</f>
        <v>120</v>
      </c>
      <c r="C761" s="109">
        <f>SUM(C762:C764)</f>
        <v>120</v>
      </c>
      <c r="D761" s="110">
        <f>(C761-B761)/B761*100</f>
        <v>0</v>
      </c>
    </row>
    <row r="762" s="92" customFormat="1" ht="16" customHeight="1" spans="1:4">
      <c r="A762" s="112" t="s">
        <v>717</v>
      </c>
      <c r="B762" s="109"/>
      <c r="C762" s="113"/>
      <c r="D762" s="110"/>
    </row>
    <row r="763" s="92" customFormat="1" ht="16" customHeight="1" spans="1:4">
      <c r="A763" s="112" t="s">
        <v>718</v>
      </c>
      <c r="B763" s="109"/>
      <c r="C763" s="113"/>
      <c r="D763" s="110"/>
    </row>
    <row r="764" s="92" customFormat="1" ht="16" customHeight="1" spans="1:4">
      <c r="A764" s="112" t="s">
        <v>719</v>
      </c>
      <c r="B764" s="109">
        <v>120</v>
      </c>
      <c r="C764" s="113">
        <v>120</v>
      </c>
      <c r="D764" s="110">
        <f>(C764-B764)/B764*100</f>
        <v>0</v>
      </c>
    </row>
    <row r="765" s="92" customFormat="1" ht="16" customHeight="1" spans="1:4">
      <c r="A765" s="107" t="s">
        <v>720</v>
      </c>
      <c r="B765" s="109">
        <f>SUM(B766:B773)</f>
        <v>0</v>
      </c>
      <c r="C765" s="109">
        <v>0</v>
      </c>
      <c r="D765" s="110"/>
    </row>
    <row r="766" s="92" customFormat="1" ht="16" customHeight="1" spans="1:4">
      <c r="A766" s="112" t="s">
        <v>721</v>
      </c>
      <c r="B766" s="109"/>
      <c r="C766" s="113"/>
      <c r="D766" s="110"/>
    </row>
    <row r="767" s="92" customFormat="1" ht="16" customHeight="1" spans="1:4">
      <c r="A767" s="112" t="s">
        <v>722</v>
      </c>
      <c r="B767" s="109"/>
      <c r="C767" s="113"/>
      <c r="D767" s="110"/>
    </row>
    <row r="768" s="92" customFormat="1" ht="16" customHeight="1" spans="1:4">
      <c r="A768" s="112" t="s">
        <v>723</v>
      </c>
      <c r="B768" s="109"/>
      <c r="C768" s="113"/>
      <c r="D768" s="110"/>
    </row>
    <row r="769" s="92" customFormat="1" ht="16" customHeight="1" spans="1:4">
      <c r="A769" s="112" t="s">
        <v>724</v>
      </c>
      <c r="B769" s="109"/>
      <c r="C769" s="113"/>
      <c r="D769" s="110"/>
    </row>
    <row r="770" s="92" customFormat="1" ht="16" customHeight="1" spans="1:4">
      <c r="A770" s="112" t="s">
        <v>725</v>
      </c>
      <c r="B770" s="109"/>
      <c r="C770" s="113"/>
      <c r="D770" s="110"/>
    </row>
    <row r="771" s="92" customFormat="1" ht="16" customHeight="1" spans="1:4">
      <c r="A771" s="112" t="s">
        <v>726</v>
      </c>
      <c r="B771" s="109"/>
      <c r="C771" s="113"/>
      <c r="D771" s="110"/>
    </row>
    <row r="772" s="92" customFormat="1" ht="16" customHeight="1" spans="1:4">
      <c r="A772" s="112" t="s">
        <v>727</v>
      </c>
      <c r="B772" s="109"/>
      <c r="C772" s="113"/>
      <c r="D772" s="110"/>
    </row>
    <row r="773" s="92" customFormat="1" ht="16" customHeight="1" spans="1:4">
      <c r="A773" s="112" t="s">
        <v>728</v>
      </c>
      <c r="B773" s="109"/>
      <c r="C773" s="113"/>
      <c r="D773" s="110"/>
    </row>
    <row r="774" s="92" customFormat="1" ht="16" customHeight="1" spans="1:4">
      <c r="A774" s="107" t="s">
        <v>729</v>
      </c>
      <c r="B774" s="114">
        <f>SUM(B775:B780)</f>
        <v>0</v>
      </c>
      <c r="C774" s="114">
        <f>SUM(C775:C780)</f>
        <v>0</v>
      </c>
      <c r="D774" s="110"/>
    </row>
    <row r="775" s="92" customFormat="1" ht="16" customHeight="1" spans="1:4">
      <c r="A775" s="112" t="s">
        <v>730</v>
      </c>
      <c r="B775" s="109"/>
      <c r="C775" s="113"/>
      <c r="D775" s="110"/>
    </row>
    <row r="776" s="92" customFormat="1" ht="16" customHeight="1" spans="1:4">
      <c r="A776" s="112" t="s">
        <v>731</v>
      </c>
      <c r="B776" s="109"/>
      <c r="C776" s="113"/>
      <c r="D776" s="110"/>
    </row>
    <row r="777" s="92" customFormat="1" ht="16" customHeight="1" spans="1:4">
      <c r="A777" s="112" t="s">
        <v>732</v>
      </c>
      <c r="B777" s="118"/>
      <c r="C777" s="113"/>
      <c r="D777" s="110"/>
    </row>
    <row r="778" s="92" customFormat="1" ht="16" customHeight="1" spans="1:4">
      <c r="A778" s="112" t="s">
        <v>733</v>
      </c>
      <c r="B778" s="109"/>
      <c r="C778" s="113"/>
      <c r="D778" s="110"/>
    </row>
    <row r="779" s="92" customFormat="1" ht="16" customHeight="1" spans="1:4">
      <c r="A779" s="112" t="s">
        <v>734</v>
      </c>
      <c r="B779" s="111"/>
      <c r="C779" s="113"/>
      <c r="D779" s="110"/>
    </row>
    <row r="780" s="92" customFormat="1" ht="16" customHeight="1" spans="1:4">
      <c r="A780" s="112" t="s">
        <v>735</v>
      </c>
      <c r="B780" s="118"/>
      <c r="C780" s="113"/>
      <c r="D780" s="110"/>
    </row>
    <row r="781" s="92" customFormat="1" ht="16" customHeight="1" spans="1:4">
      <c r="A781" s="107" t="s">
        <v>736</v>
      </c>
      <c r="B781" s="114">
        <f>SUM(B782:B787)</f>
        <v>0</v>
      </c>
      <c r="C781" s="114">
        <f>SUM(C782:C787)</f>
        <v>0</v>
      </c>
      <c r="D781" s="110"/>
    </row>
    <row r="782" s="92" customFormat="1" ht="16" customHeight="1" spans="1:4">
      <c r="A782" s="112" t="s">
        <v>737</v>
      </c>
      <c r="B782" s="111"/>
      <c r="C782" s="113"/>
      <c r="D782" s="110"/>
    </row>
    <row r="783" s="92" customFormat="1" ht="16" customHeight="1" spans="1:4">
      <c r="A783" s="112" t="s">
        <v>738</v>
      </c>
      <c r="B783" s="109"/>
      <c r="C783" s="113"/>
      <c r="D783" s="110"/>
    </row>
    <row r="784" s="92" customFormat="1" ht="16" customHeight="1" spans="1:4">
      <c r="A784" s="112" t="s">
        <v>739</v>
      </c>
      <c r="B784" s="109"/>
      <c r="C784" s="113"/>
      <c r="D784" s="110"/>
    </row>
    <row r="785" s="92" customFormat="1" ht="16" customHeight="1" spans="1:4">
      <c r="A785" s="112" t="s">
        <v>740</v>
      </c>
      <c r="B785" s="109"/>
      <c r="C785" s="113"/>
      <c r="D785" s="110"/>
    </row>
    <row r="786" s="92" customFormat="1" ht="16" customHeight="1" spans="1:4">
      <c r="A786" s="112" t="s">
        <v>741</v>
      </c>
      <c r="B786" s="109"/>
      <c r="C786" s="113"/>
      <c r="D786" s="110"/>
    </row>
    <row r="787" s="92" customFormat="1" ht="16" customHeight="1" spans="1:4">
      <c r="A787" s="112" t="s">
        <v>742</v>
      </c>
      <c r="B787" s="109"/>
      <c r="C787" s="113"/>
      <c r="D787" s="110"/>
    </row>
    <row r="788" s="92" customFormat="1" ht="16" customHeight="1" spans="1:4">
      <c r="A788" s="107" t="s">
        <v>743</v>
      </c>
      <c r="B788" s="114">
        <f>SUM(B789:B793)</f>
        <v>0</v>
      </c>
      <c r="C788" s="114">
        <f>SUM(C789:C793)</f>
        <v>0</v>
      </c>
      <c r="D788" s="110"/>
    </row>
    <row r="789" s="92" customFormat="1" ht="16" customHeight="1" spans="1:4">
      <c r="A789" s="112" t="s">
        <v>744</v>
      </c>
      <c r="B789" s="109"/>
      <c r="C789" s="113"/>
      <c r="D789" s="110"/>
    </row>
    <row r="790" s="92" customFormat="1" ht="16" customHeight="1" spans="1:4">
      <c r="A790" s="112" t="s">
        <v>745</v>
      </c>
      <c r="B790" s="109"/>
      <c r="C790" s="113"/>
      <c r="D790" s="110"/>
    </row>
    <row r="791" s="92" customFormat="1" ht="16" customHeight="1" spans="1:4">
      <c r="A791" s="112" t="s">
        <v>746</v>
      </c>
      <c r="B791" s="109"/>
      <c r="C791" s="113"/>
      <c r="D791" s="110"/>
    </row>
    <row r="792" s="92" customFormat="1" ht="16" customHeight="1" spans="1:4">
      <c r="A792" s="112" t="s">
        <v>747</v>
      </c>
      <c r="B792" s="109"/>
      <c r="C792" s="113"/>
      <c r="D792" s="110"/>
    </row>
    <row r="793" s="92" customFormat="1" ht="16" customHeight="1" spans="1:4">
      <c r="A793" s="112" t="s">
        <v>748</v>
      </c>
      <c r="B793" s="109"/>
      <c r="C793" s="113"/>
      <c r="D793" s="110"/>
    </row>
    <row r="794" s="92" customFormat="1" ht="16" customHeight="1" spans="1:4">
      <c r="A794" s="107" t="s">
        <v>749</v>
      </c>
      <c r="B794" s="114">
        <f>SUM(B795:B796)</f>
        <v>0</v>
      </c>
      <c r="C794" s="114">
        <f>SUM(C795:C796)</f>
        <v>0</v>
      </c>
      <c r="D794" s="110"/>
    </row>
    <row r="795" s="92" customFormat="1" ht="16" customHeight="1" spans="1:4">
      <c r="A795" s="112" t="s">
        <v>750</v>
      </c>
      <c r="B795" s="109"/>
      <c r="C795" s="113"/>
      <c r="D795" s="110"/>
    </row>
    <row r="796" s="92" customFormat="1" ht="16" customHeight="1" spans="1:4">
      <c r="A796" s="112" t="s">
        <v>751</v>
      </c>
      <c r="B796" s="109"/>
      <c r="C796" s="113"/>
      <c r="D796" s="110"/>
    </row>
    <row r="797" s="92" customFormat="1" ht="16" customHeight="1" spans="1:4">
      <c r="A797" s="107" t="s">
        <v>752</v>
      </c>
      <c r="B797" s="114">
        <f>SUM(B798:B799)</f>
        <v>0</v>
      </c>
      <c r="C797" s="114">
        <f>SUM(C798:C799)</f>
        <v>0</v>
      </c>
      <c r="D797" s="110"/>
    </row>
    <row r="798" s="92" customFormat="1" ht="16" customHeight="1" spans="1:4">
      <c r="A798" s="112" t="s">
        <v>753</v>
      </c>
      <c r="B798" s="109"/>
      <c r="C798" s="113"/>
      <c r="D798" s="110"/>
    </row>
    <row r="799" s="92" customFormat="1" ht="16" customHeight="1" spans="1:4">
      <c r="A799" s="112" t="s">
        <v>754</v>
      </c>
      <c r="B799" s="109"/>
      <c r="C799" s="113"/>
      <c r="D799" s="110"/>
    </row>
    <row r="800" s="92" customFormat="1" ht="16" customHeight="1" spans="1:4">
      <c r="A800" s="107" t="s">
        <v>755</v>
      </c>
      <c r="B800" s="114">
        <f>B801</f>
        <v>0</v>
      </c>
      <c r="C800" s="114">
        <f>C801</f>
        <v>0</v>
      </c>
      <c r="D800" s="110"/>
    </row>
    <row r="801" s="92" customFormat="1" ht="16" customHeight="1" spans="1:4">
      <c r="A801" s="112" t="s">
        <v>756</v>
      </c>
      <c r="B801" s="109"/>
      <c r="C801" s="113"/>
      <c r="D801" s="110"/>
    </row>
    <row r="802" s="92" customFormat="1" ht="16" customHeight="1" spans="1:4">
      <c r="A802" s="107" t="s">
        <v>757</v>
      </c>
      <c r="B802" s="114">
        <f>B803</f>
        <v>0</v>
      </c>
      <c r="C802" s="114">
        <f>C803</f>
        <v>0</v>
      </c>
      <c r="D802" s="110"/>
    </row>
    <row r="803" s="92" customFormat="1" ht="16" customHeight="1" spans="1:4">
      <c r="A803" s="112" t="s">
        <v>758</v>
      </c>
      <c r="B803" s="109"/>
      <c r="C803" s="113"/>
      <c r="D803" s="110"/>
    </row>
    <row r="804" s="92" customFormat="1" ht="16" customHeight="1" spans="1:4">
      <c r="A804" s="107" t="s">
        <v>759</v>
      </c>
      <c r="B804" s="114">
        <f>SUM(B805:B809)</f>
        <v>0</v>
      </c>
      <c r="C804" s="114">
        <f>SUM(C805:C809)</f>
        <v>0</v>
      </c>
      <c r="D804" s="110"/>
    </row>
    <row r="805" s="92" customFormat="1" ht="16" customHeight="1" spans="1:4">
      <c r="A805" s="112" t="s">
        <v>760</v>
      </c>
      <c r="B805" s="109"/>
      <c r="C805" s="113"/>
      <c r="D805" s="110"/>
    </row>
    <row r="806" s="92" customFormat="1" ht="16" customHeight="1" spans="1:4">
      <c r="A806" s="112" t="s">
        <v>761</v>
      </c>
      <c r="B806" s="109"/>
      <c r="C806" s="113"/>
      <c r="D806" s="110"/>
    </row>
    <row r="807" s="92" customFormat="1" ht="16" customHeight="1" spans="1:4">
      <c r="A807" s="112" t="s">
        <v>762</v>
      </c>
      <c r="B807" s="109"/>
      <c r="C807" s="113"/>
      <c r="D807" s="110"/>
    </row>
    <row r="808" s="92" customFormat="1" ht="16" customHeight="1" spans="1:4">
      <c r="A808" s="112" t="s">
        <v>763</v>
      </c>
      <c r="B808" s="109"/>
      <c r="C808" s="113"/>
      <c r="D808" s="110"/>
    </row>
    <row r="809" s="92" customFormat="1" ht="16" customHeight="1" spans="1:4">
      <c r="A809" s="112" t="s">
        <v>764</v>
      </c>
      <c r="B809" s="109"/>
      <c r="C809" s="113"/>
      <c r="D809" s="110"/>
    </row>
    <row r="810" s="92" customFormat="1" ht="16" customHeight="1" spans="1:4">
      <c r="A810" s="107" t="s">
        <v>765</v>
      </c>
      <c r="B810" s="114">
        <f>B811</f>
        <v>0</v>
      </c>
      <c r="C810" s="114">
        <f>C811</f>
        <v>0</v>
      </c>
      <c r="D810" s="110"/>
    </row>
    <row r="811" s="92" customFormat="1" ht="16" customHeight="1" spans="1:4">
      <c r="A811" s="112" t="s">
        <v>766</v>
      </c>
      <c r="B811" s="109"/>
      <c r="C811" s="113"/>
      <c r="D811" s="110"/>
    </row>
    <row r="812" s="92" customFormat="1" ht="16" customHeight="1" spans="1:4">
      <c r="A812" s="107" t="s">
        <v>767</v>
      </c>
      <c r="B812" s="114">
        <f>B813</f>
        <v>0</v>
      </c>
      <c r="C812" s="114">
        <f>C813</f>
        <v>0</v>
      </c>
      <c r="D812" s="110"/>
    </row>
    <row r="813" s="92" customFormat="1" ht="16" customHeight="1" spans="1:4">
      <c r="A813" s="112" t="s">
        <v>768</v>
      </c>
      <c r="B813" s="109"/>
      <c r="C813" s="113"/>
      <c r="D813" s="110"/>
    </row>
    <row r="814" s="92" customFormat="1" ht="16" customHeight="1" spans="1:4">
      <c r="A814" s="107" t="s">
        <v>769</v>
      </c>
      <c r="B814" s="114">
        <f>SUM(B815:B824)</f>
        <v>0</v>
      </c>
      <c r="C814" s="114">
        <f>SUM(C815:C824)</f>
        <v>0</v>
      </c>
      <c r="D814" s="110"/>
    </row>
    <row r="815" s="92" customFormat="1" ht="16" customHeight="1" spans="1:4">
      <c r="A815" s="112" t="s">
        <v>166</v>
      </c>
      <c r="B815" s="109"/>
      <c r="C815" s="113"/>
      <c r="D815" s="110"/>
    </row>
    <row r="816" s="92" customFormat="1" ht="16" customHeight="1" spans="1:4">
      <c r="A816" s="112" t="s">
        <v>167</v>
      </c>
      <c r="B816" s="109"/>
      <c r="C816" s="113"/>
      <c r="D816" s="110"/>
    </row>
    <row r="817" s="92" customFormat="1" ht="16" customHeight="1" spans="1:4">
      <c r="A817" s="112" t="s">
        <v>168</v>
      </c>
      <c r="B817" s="109"/>
      <c r="C817" s="113"/>
      <c r="D817" s="110"/>
    </row>
    <row r="818" s="92" customFormat="1" ht="16" customHeight="1" spans="1:4">
      <c r="A818" s="112" t="s">
        <v>770</v>
      </c>
      <c r="B818" s="109"/>
      <c r="C818" s="113"/>
      <c r="D818" s="110"/>
    </row>
    <row r="819" s="92" customFormat="1" ht="16" customHeight="1" spans="1:4">
      <c r="A819" s="112" t="s">
        <v>771</v>
      </c>
      <c r="B819" s="109"/>
      <c r="C819" s="113"/>
      <c r="D819" s="110"/>
    </row>
    <row r="820" s="92" customFormat="1" ht="16" customHeight="1" spans="1:4">
      <c r="A820" s="112" t="s">
        <v>772</v>
      </c>
      <c r="B820" s="109"/>
      <c r="C820" s="113"/>
      <c r="D820" s="110"/>
    </row>
    <row r="821" s="92" customFormat="1" ht="16" customHeight="1" spans="1:4">
      <c r="A821" s="112" t="s">
        <v>207</v>
      </c>
      <c r="B821" s="109"/>
      <c r="C821" s="113"/>
      <c r="D821" s="110"/>
    </row>
    <row r="822" s="92" customFormat="1" ht="16" customHeight="1" spans="1:4">
      <c r="A822" s="112" t="s">
        <v>773</v>
      </c>
      <c r="B822" s="109"/>
      <c r="C822" s="113"/>
      <c r="D822" s="110"/>
    </row>
    <row r="823" s="92" customFormat="1" ht="16" customHeight="1" spans="1:4">
      <c r="A823" s="112" t="s">
        <v>175</v>
      </c>
      <c r="B823" s="109"/>
      <c r="C823" s="113"/>
      <c r="D823" s="110"/>
    </row>
    <row r="824" s="92" customFormat="1" ht="16" customHeight="1" spans="1:4">
      <c r="A824" s="112" t="s">
        <v>774</v>
      </c>
      <c r="B824" s="109"/>
      <c r="C824" s="113"/>
      <c r="D824" s="110"/>
    </row>
    <row r="825" s="92" customFormat="1" ht="16" customHeight="1" spans="1:4">
      <c r="A825" s="107" t="s">
        <v>775</v>
      </c>
      <c r="B825" s="114">
        <f>B826</f>
        <v>0</v>
      </c>
      <c r="C825" s="114">
        <f>C826</f>
        <v>0</v>
      </c>
      <c r="D825" s="110"/>
    </row>
    <row r="826" s="92" customFormat="1" ht="16" customHeight="1" spans="1:4">
      <c r="A826" s="112" t="s">
        <v>776</v>
      </c>
      <c r="B826" s="109"/>
      <c r="C826" s="113"/>
      <c r="D826" s="110"/>
    </row>
    <row r="827" s="92" customFormat="1" ht="16" customHeight="1" spans="1:4">
      <c r="A827" s="107" t="s">
        <v>777</v>
      </c>
      <c r="B827" s="109">
        <f>B828+B839+B841+B844+B846+B848</f>
        <v>4540</v>
      </c>
      <c r="C827" s="109">
        <f>C828+C839+C841+C844+C846+C848</f>
        <v>4491</v>
      </c>
      <c r="D827" s="110">
        <f t="shared" ref="D827:D829" si="42">(C827-B827)/B827*100</f>
        <v>-1.07929515418502</v>
      </c>
    </row>
    <row r="828" s="92" customFormat="1" ht="16" customHeight="1" spans="1:4">
      <c r="A828" s="107" t="s">
        <v>778</v>
      </c>
      <c r="B828" s="109">
        <f>SUM(B829:B838)</f>
        <v>3244</v>
      </c>
      <c r="C828" s="109">
        <f>SUM(C829:C838)</f>
        <v>2578</v>
      </c>
      <c r="D828" s="110">
        <f t="shared" si="42"/>
        <v>-20.5302096177559</v>
      </c>
    </row>
    <row r="829" s="92" customFormat="1" ht="16" customHeight="1" spans="1:4">
      <c r="A829" s="112" t="s">
        <v>166</v>
      </c>
      <c r="B829" s="109">
        <v>178</v>
      </c>
      <c r="C829" s="113">
        <v>205</v>
      </c>
      <c r="D829" s="110">
        <f t="shared" si="42"/>
        <v>15.1685393258427</v>
      </c>
    </row>
    <row r="830" s="92" customFormat="1" ht="16" customHeight="1" spans="1:4">
      <c r="A830" s="112" t="s">
        <v>167</v>
      </c>
      <c r="B830" s="109"/>
      <c r="C830" s="113"/>
      <c r="D830" s="110"/>
    </row>
    <row r="831" s="92" customFormat="1" ht="16" customHeight="1" spans="1:4">
      <c r="A831" s="112" t="s">
        <v>168</v>
      </c>
      <c r="B831" s="109"/>
      <c r="C831" s="113"/>
      <c r="D831" s="110"/>
    </row>
    <row r="832" s="92" customFormat="1" ht="16" customHeight="1" spans="1:4">
      <c r="A832" s="112" t="s">
        <v>779</v>
      </c>
      <c r="B832" s="109">
        <v>2208</v>
      </c>
      <c r="C832" s="113">
        <v>1430</v>
      </c>
      <c r="D832" s="110">
        <f>(C832-B832)/B832*100</f>
        <v>-35.2355072463768</v>
      </c>
    </row>
    <row r="833" s="92" customFormat="1" ht="16" customHeight="1" spans="1:4">
      <c r="A833" s="112" t="s">
        <v>780</v>
      </c>
      <c r="B833" s="109"/>
      <c r="C833" s="113"/>
      <c r="D833" s="110"/>
    </row>
    <row r="834" s="92" customFormat="1" ht="16" customHeight="1" spans="1:4">
      <c r="A834" s="112" t="s">
        <v>781</v>
      </c>
      <c r="B834" s="109">
        <v>137</v>
      </c>
      <c r="C834" s="113">
        <v>247</v>
      </c>
      <c r="D834" s="110">
        <f t="shared" ref="D834:D841" si="43">(C834-B834)/B834*100</f>
        <v>80.2919708029197</v>
      </c>
    </row>
    <row r="835" s="92" customFormat="1" ht="16" customHeight="1" spans="1:4">
      <c r="A835" s="112" t="s">
        <v>782</v>
      </c>
      <c r="B835" s="109"/>
      <c r="C835" s="113"/>
      <c r="D835" s="110"/>
    </row>
    <row r="836" s="92" customFormat="1" ht="16" customHeight="1" spans="1:4">
      <c r="A836" s="112" t="s">
        <v>783</v>
      </c>
      <c r="B836" s="109"/>
      <c r="C836" s="113"/>
      <c r="D836" s="110"/>
    </row>
    <row r="837" s="92" customFormat="1" ht="16" customHeight="1" spans="1:4">
      <c r="A837" s="112" t="s">
        <v>784</v>
      </c>
      <c r="B837" s="109"/>
      <c r="C837" s="113"/>
      <c r="D837" s="110"/>
    </row>
    <row r="838" s="92" customFormat="1" ht="16" customHeight="1" spans="1:4">
      <c r="A838" s="112" t="s">
        <v>785</v>
      </c>
      <c r="B838" s="109">
        <v>721</v>
      </c>
      <c r="C838" s="113">
        <v>696</v>
      </c>
      <c r="D838" s="110">
        <f t="shared" si="43"/>
        <v>-3.46740638002774</v>
      </c>
    </row>
    <row r="839" s="92" customFormat="1" ht="16" customHeight="1" spans="1:4">
      <c r="A839" s="107" t="s">
        <v>786</v>
      </c>
      <c r="B839" s="109">
        <f>B840</f>
        <v>58</v>
      </c>
      <c r="C839" s="109">
        <f>C840</f>
        <v>54</v>
      </c>
      <c r="D839" s="110">
        <f t="shared" si="43"/>
        <v>-6.89655172413793</v>
      </c>
    </row>
    <row r="840" s="92" customFormat="1" ht="16" customHeight="1" spans="1:4">
      <c r="A840" s="112" t="s">
        <v>787</v>
      </c>
      <c r="B840" s="109">
        <v>58</v>
      </c>
      <c r="C840" s="113">
        <v>54</v>
      </c>
      <c r="D840" s="110">
        <f t="shared" si="43"/>
        <v>-6.89655172413793</v>
      </c>
    </row>
    <row r="841" s="92" customFormat="1" ht="16" customHeight="1" spans="1:4">
      <c r="A841" s="107" t="s">
        <v>788</v>
      </c>
      <c r="B841" s="109">
        <f>SUM(B842:B843)</f>
        <v>200</v>
      </c>
      <c r="C841" s="109">
        <f>SUM(C842:C843)</f>
        <v>0</v>
      </c>
      <c r="D841" s="110">
        <f t="shared" si="43"/>
        <v>-100</v>
      </c>
    </row>
    <row r="842" s="92" customFormat="1" ht="16" customHeight="1" spans="1:4">
      <c r="A842" s="112" t="s">
        <v>789</v>
      </c>
      <c r="B842" s="109"/>
      <c r="C842" s="113"/>
      <c r="D842" s="110"/>
    </row>
    <row r="843" s="92" customFormat="1" ht="16" customHeight="1" spans="1:4">
      <c r="A843" s="112" t="s">
        <v>790</v>
      </c>
      <c r="B843" s="109">
        <v>200</v>
      </c>
      <c r="C843" s="113"/>
      <c r="D843" s="110">
        <f t="shared" ref="D843:D852" si="44">(C843-B843)/B843*100</f>
        <v>-100</v>
      </c>
    </row>
    <row r="844" s="92" customFormat="1" ht="16" customHeight="1" spans="1:4">
      <c r="A844" s="107" t="s">
        <v>791</v>
      </c>
      <c r="B844" s="109">
        <f t="shared" ref="B844:B848" si="45">B845</f>
        <v>944</v>
      </c>
      <c r="C844" s="109">
        <f>C845</f>
        <v>1859</v>
      </c>
      <c r="D844" s="110">
        <f t="shared" si="44"/>
        <v>96.9279661016949</v>
      </c>
    </row>
    <row r="845" s="92" customFormat="1" ht="16" customHeight="1" spans="1:4">
      <c r="A845" s="112" t="s">
        <v>792</v>
      </c>
      <c r="B845" s="109">
        <v>944</v>
      </c>
      <c r="C845" s="113">
        <v>1859</v>
      </c>
      <c r="D845" s="110">
        <f t="shared" si="44"/>
        <v>96.9279661016949</v>
      </c>
    </row>
    <row r="846" s="92" customFormat="1" ht="16" customHeight="1" spans="1:4">
      <c r="A846" s="107" t="s">
        <v>793</v>
      </c>
      <c r="B846" s="109">
        <f t="shared" si="45"/>
        <v>94</v>
      </c>
      <c r="C846" s="109">
        <f>C847</f>
        <v>0</v>
      </c>
      <c r="D846" s="110">
        <f t="shared" si="44"/>
        <v>-100</v>
      </c>
    </row>
    <row r="847" s="92" customFormat="1" ht="16" customHeight="1" spans="1:4">
      <c r="A847" s="112" t="s">
        <v>794</v>
      </c>
      <c r="B847" s="109">
        <v>94</v>
      </c>
      <c r="C847" s="113"/>
      <c r="D847" s="110">
        <f t="shared" si="44"/>
        <v>-100</v>
      </c>
    </row>
    <row r="848" s="92" customFormat="1" ht="16" customHeight="1" spans="1:4">
      <c r="A848" s="107" t="s">
        <v>795</v>
      </c>
      <c r="B848" s="109">
        <f t="shared" si="45"/>
        <v>0</v>
      </c>
      <c r="C848" s="109">
        <f>C849</f>
        <v>0</v>
      </c>
      <c r="D848" s="110"/>
    </row>
    <row r="849" s="92" customFormat="1" ht="16" customHeight="1" spans="1:4">
      <c r="A849" s="112" t="s">
        <v>796</v>
      </c>
      <c r="B849" s="109"/>
      <c r="C849" s="113"/>
      <c r="D849" s="110"/>
    </row>
    <row r="850" s="92" customFormat="1" ht="16" customHeight="1" spans="1:4">
      <c r="A850" s="107" t="s">
        <v>797</v>
      </c>
      <c r="B850" s="108">
        <v>23910</v>
      </c>
      <c r="C850" s="109">
        <f>C851+C877+C899+C927+C938+C945+C951+C954</f>
        <v>31805</v>
      </c>
      <c r="D850" s="110">
        <f t="shared" si="44"/>
        <v>33.0196570472606</v>
      </c>
    </row>
    <row r="851" s="92" customFormat="1" ht="16" customHeight="1" spans="1:4">
      <c r="A851" s="107" t="s">
        <v>798</v>
      </c>
      <c r="B851" s="108">
        <v>2975</v>
      </c>
      <c r="C851" s="109">
        <f>SUM(C852:C876)</f>
        <v>9340</v>
      </c>
      <c r="D851" s="110">
        <f t="shared" si="44"/>
        <v>213.949579831933</v>
      </c>
    </row>
    <row r="852" s="92" customFormat="1" ht="16" customHeight="1" spans="1:4">
      <c r="A852" s="112" t="s">
        <v>166</v>
      </c>
      <c r="B852" s="108">
        <v>1039</v>
      </c>
      <c r="C852" s="113">
        <v>1101</v>
      </c>
      <c r="D852" s="110">
        <f t="shared" si="44"/>
        <v>5.96727622714148</v>
      </c>
    </row>
    <row r="853" s="92" customFormat="1" ht="16" customHeight="1" spans="1:4">
      <c r="A853" s="112" t="s">
        <v>167</v>
      </c>
      <c r="B853" s="108"/>
      <c r="C853" s="113"/>
      <c r="D853" s="110"/>
    </row>
    <row r="854" s="92" customFormat="1" ht="16" customHeight="1" spans="1:4">
      <c r="A854" s="112" t="s">
        <v>168</v>
      </c>
      <c r="B854" s="108"/>
      <c r="C854" s="113"/>
      <c r="D854" s="110"/>
    </row>
    <row r="855" s="92" customFormat="1" ht="16" customHeight="1" spans="1:4">
      <c r="A855" s="112" t="s">
        <v>175</v>
      </c>
      <c r="B855" s="108">
        <v>1736</v>
      </c>
      <c r="C855" s="113">
        <v>1455</v>
      </c>
      <c r="D855" s="110">
        <f t="shared" ref="D855:D859" si="46">(C855-B855)/B855*100</f>
        <v>-16.1866359447005</v>
      </c>
    </row>
    <row r="856" s="92" customFormat="1" ht="16" customHeight="1" spans="1:4">
      <c r="A856" s="112" t="s">
        <v>799</v>
      </c>
      <c r="B856" s="108"/>
      <c r="C856" s="113"/>
      <c r="D856" s="110"/>
    </row>
    <row r="857" s="92" customFormat="1" ht="16" customHeight="1" spans="1:4">
      <c r="A857" s="112" t="s">
        <v>800</v>
      </c>
      <c r="B857" s="108"/>
      <c r="C857" s="113"/>
      <c r="D857" s="110"/>
    </row>
    <row r="858" s="92" customFormat="1" ht="16" customHeight="1" spans="1:4">
      <c r="A858" s="112" t="s">
        <v>801</v>
      </c>
      <c r="B858" s="108">
        <v>200</v>
      </c>
      <c r="C858" s="113">
        <v>581</v>
      </c>
      <c r="D858" s="110">
        <f t="shared" si="46"/>
        <v>190.5</v>
      </c>
    </row>
    <row r="859" s="92" customFormat="1" ht="16" customHeight="1" spans="1:4">
      <c r="A859" s="112" t="s">
        <v>802</v>
      </c>
      <c r="B859" s="108"/>
      <c r="C859" s="113">
        <v>17</v>
      </c>
      <c r="D859" s="110"/>
    </row>
    <row r="860" s="92" customFormat="1" ht="16" customHeight="1" spans="1:4">
      <c r="A860" s="112" t="s">
        <v>803</v>
      </c>
      <c r="B860" s="108"/>
      <c r="C860" s="113"/>
      <c r="D860" s="110"/>
    </row>
    <row r="861" s="92" customFormat="1" ht="16" customHeight="1" spans="1:4">
      <c r="A861" s="112" t="s">
        <v>804</v>
      </c>
      <c r="B861" s="108"/>
      <c r="C861" s="113"/>
      <c r="D861" s="110"/>
    </row>
    <row r="862" s="92" customFormat="1" ht="16" customHeight="1" spans="1:4">
      <c r="A862" s="112" t="s">
        <v>805</v>
      </c>
      <c r="B862" s="108"/>
      <c r="C862" s="113"/>
      <c r="D862" s="110"/>
    </row>
    <row r="863" s="92" customFormat="1" ht="16" customHeight="1" spans="1:4">
      <c r="A863" s="112" t="s">
        <v>806</v>
      </c>
      <c r="B863" s="108"/>
      <c r="C863" s="113"/>
      <c r="D863" s="110"/>
    </row>
    <row r="864" s="92" customFormat="1" ht="16" customHeight="1" spans="1:4">
      <c r="A864" s="112" t="s">
        <v>807</v>
      </c>
      <c r="B864" s="108"/>
      <c r="C864" s="113"/>
      <c r="D864" s="110"/>
    </row>
    <row r="865" s="92" customFormat="1" ht="16" customHeight="1" spans="1:4">
      <c r="A865" s="112" t="s">
        <v>808</v>
      </c>
      <c r="B865" s="108"/>
      <c r="C865" s="113"/>
      <c r="D865" s="110"/>
    </row>
    <row r="866" s="92" customFormat="1" ht="16" customHeight="1" spans="1:4">
      <c r="A866" s="112" t="s">
        <v>809</v>
      </c>
      <c r="B866" s="108"/>
      <c r="C866" s="113"/>
      <c r="D866" s="110"/>
    </row>
    <row r="867" s="92" customFormat="1" ht="16" customHeight="1" spans="1:4">
      <c r="A867" s="112" t="s">
        <v>810</v>
      </c>
      <c r="B867" s="108"/>
      <c r="C867" s="113">
        <v>4330</v>
      </c>
      <c r="D867" s="110"/>
    </row>
    <row r="868" s="92" customFormat="1" ht="16" customHeight="1" spans="1:4">
      <c r="A868" s="112" t="s">
        <v>811</v>
      </c>
      <c r="B868" s="108"/>
      <c r="C868" s="113"/>
      <c r="D868" s="110"/>
    </row>
    <row r="869" s="92" customFormat="1" ht="16" customHeight="1" spans="1:4">
      <c r="A869" s="112" t="s">
        <v>812</v>
      </c>
      <c r="B869" s="108"/>
      <c r="C869" s="113">
        <v>26</v>
      </c>
      <c r="D869" s="110"/>
    </row>
    <row r="870" s="92" customFormat="1" ht="16" customHeight="1" spans="1:4">
      <c r="A870" s="112" t="s">
        <v>813</v>
      </c>
      <c r="B870" s="108"/>
      <c r="C870" s="113"/>
      <c r="D870" s="110"/>
    </row>
    <row r="871" s="92" customFormat="1" ht="16" customHeight="1" spans="1:4">
      <c r="A871" s="112" t="s">
        <v>814</v>
      </c>
      <c r="B871" s="108"/>
      <c r="C871" s="113">
        <v>337</v>
      </c>
      <c r="D871" s="110"/>
    </row>
    <row r="872" s="92" customFormat="1" ht="16" customHeight="1" spans="1:4">
      <c r="A872" s="112" t="s">
        <v>815</v>
      </c>
      <c r="B872" s="108"/>
      <c r="C872" s="113"/>
      <c r="D872" s="110"/>
    </row>
    <row r="873" s="92" customFormat="1" ht="16" customHeight="1" spans="1:4">
      <c r="A873" s="112" t="s">
        <v>816</v>
      </c>
      <c r="B873" s="108"/>
      <c r="C873" s="113"/>
      <c r="D873" s="110"/>
    </row>
    <row r="874" s="92" customFormat="1" ht="16" customHeight="1" spans="1:4">
      <c r="A874" s="112" t="s">
        <v>817</v>
      </c>
      <c r="B874" s="108"/>
      <c r="C874" s="113"/>
      <c r="D874" s="110"/>
    </row>
    <row r="875" s="92" customFormat="1" ht="16" customHeight="1" spans="1:4">
      <c r="A875" s="112" t="s">
        <v>818</v>
      </c>
      <c r="B875" s="108"/>
      <c r="C875" s="113"/>
      <c r="D875" s="110"/>
    </row>
    <row r="876" s="92" customFormat="1" ht="16" customHeight="1" spans="1:4">
      <c r="A876" s="112" t="s">
        <v>819</v>
      </c>
      <c r="B876" s="108"/>
      <c r="C876" s="113">
        <v>1493</v>
      </c>
      <c r="D876" s="110"/>
    </row>
    <row r="877" s="92" customFormat="1" ht="16" customHeight="1" spans="1:4">
      <c r="A877" s="107" t="s">
        <v>820</v>
      </c>
      <c r="B877" s="108">
        <v>213</v>
      </c>
      <c r="C877" s="109">
        <f>SUM(C878:C898)</f>
        <v>154</v>
      </c>
      <c r="D877" s="110">
        <f>(C877-B877)/B877*100</f>
        <v>-27.6995305164319</v>
      </c>
    </row>
    <row r="878" s="92" customFormat="1" ht="16" customHeight="1" spans="1:4">
      <c r="A878" s="112" t="s">
        <v>166</v>
      </c>
      <c r="B878" s="108"/>
      <c r="C878" s="113"/>
      <c r="D878" s="110"/>
    </row>
    <row r="879" s="92" customFormat="1" ht="16" customHeight="1" spans="1:4">
      <c r="A879" s="112" t="s">
        <v>167</v>
      </c>
      <c r="B879" s="108"/>
      <c r="C879" s="113"/>
      <c r="D879" s="110"/>
    </row>
    <row r="880" s="92" customFormat="1" ht="16" customHeight="1" spans="1:4">
      <c r="A880" s="112" t="s">
        <v>168</v>
      </c>
      <c r="B880" s="108"/>
      <c r="C880" s="113"/>
      <c r="D880" s="110"/>
    </row>
    <row r="881" s="92" customFormat="1" ht="16" customHeight="1" spans="1:4">
      <c r="A881" s="112" t="s">
        <v>821</v>
      </c>
      <c r="B881" s="108">
        <v>170</v>
      </c>
      <c r="C881" s="113">
        <v>139</v>
      </c>
      <c r="D881" s="110">
        <f t="shared" ref="D879:D883" si="47">(C881-B881)/B881*100</f>
        <v>-18.2352941176471</v>
      </c>
    </row>
    <row r="882" s="92" customFormat="1" ht="16" customHeight="1" spans="1:4">
      <c r="A882" s="112" t="s">
        <v>822</v>
      </c>
      <c r="B882" s="108">
        <v>43</v>
      </c>
      <c r="C882" s="113">
        <v>15</v>
      </c>
      <c r="D882" s="110">
        <f t="shared" si="47"/>
        <v>-65.1162790697674</v>
      </c>
    </row>
    <row r="883" s="92" customFormat="1" ht="16" customHeight="1" spans="1:4">
      <c r="A883" s="112" t="s">
        <v>823</v>
      </c>
      <c r="B883" s="108"/>
      <c r="C883" s="113"/>
      <c r="D883" s="110"/>
    </row>
    <row r="884" s="92" customFormat="1" ht="16" customHeight="1" spans="1:4">
      <c r="A884" s="112" t="s">
        <v>824</v>
      </c>
      <c r="B884" s="108"/>
      <c r="C884" s="113"/>
      <c r="D884" s="110"/>
    </row>
    <row r="885" s="92" customFormat="1" ht="16" customHeight="1" spans="1:4">
      <c r="A885" s="112" t="s">
        <v>825</v>
      </c>
      <c r="B885" s="108"/>
      <c r="C885" s="113"/>
      <c r="D885" s="110"/>
    </row>
    <row r="886" s="92" customFormat="1" ht="16" customHeight="1" spans="1:4">
      <c r="A886" s="112" t="s">
        <v>826</v>
      </c>
      <c r="B886" s="108"/>
      <c r="C886" s="113"/>
      <c r="D886" s="110"/>
    </row>
    <row r="887" s="92" customFormat="1" ht="16" customHeight="1" spans="1:4">
      <c r="A887" s="112" t="s">
        <v>827</v>
      </c>
      <c r="B887" s="108"/>
      <c r="C887" s="113"/>
      <c r="D887" s="110"/>
    </row>
    <row r="888" s="92" customFormat="1" ht="16" customHeight="1" spans="1:4">
      <c r="A888" s="112" t="s">
        <v>828</v>
      </c>
      <c r="B888" s="108"/>
      <c r="C888" s="113"/>
      <c r="D888" s="110"/>
    </row>
    <row r="889" s="92" customFormat="1" ht="16" customHeight="1" spans="1:4">
      <c r="A889" s="112" t="s">
        <v>829</v>
      </c>
      <c r="B889" s="108"/>
      <c r="C889" s="113"/>
      <c r="D889" s="110"/>
    </row>
    <row r="890" s="92" customFormat="1" ht="16" customHeight="1" spans="1:4">
      <c r="A890" s="112" t="s">
        <v>830</v>
      </c>
      <c r="B890" s="108"/>
      <c r="C890" s="113"/>
      <c r="D890" s="110"/>
    </row>
    <row r="891" s="92" customFormat="1" ht="16" customHeight="1" spans="1:4">
      <c r="A891" s="112" t="s">
        <v>831</v>
      </c>
      <c r="B891" s="108"/>
      <c r="C891" s="113"/>
      <c r="D891" s="110"/>
    </row>
    <row r="892" s="92" customFormat="1" ht="16" customHeight="1" spans="1:4">
      <c r="A892" s="112" t="s">
        <v>832</v>
      </c>
      <c r="B892" s="108"/>
      <c r="C892" s="113"/>
      <c r="D892" s="110"/>
    </row>
    <row r="893" s="92" customFormat="1" ht="16" customHeight="1" spans="1:4">
      <c r="A893" s="112" t="s">
        <v>833</v>
      </c>
      <c r="B893" s="108"/>
      <c r="C893" s="113"/>
      <c r="D893" s="110"/>
    </row>
    <row r="894" s="92" customFormat="1" ht="16" customHeight="1" spans="1:4">
      <c r="A894" s="112" t="s">
        <v>834</v>
      </c>
      <c r="B894" s="108"/>
      <c r="C894" s="113"/>
      <c r="D894" s="110"/>
    </row>
    <row r="895" s="92" customFormat="1" ht="16" customHeight="1" spans="1:4">
      <c r="A895" s="112" t="s">
        <v>835</v>
      </c>
      <c r="B895" s="108"/>
      <c r="C895" s="113"/>
      <c r="D895" s="110"/>
    </row>
    <row r="896" s="92" customFormat="1" ht="16" customHeight="1" spans="1:4">
      <c r="A896" s="112" t="s">
        <v>836</v>
      </c>
      <c r="B896" s="108"/>
      <c r="C896" s="113"/>
      <c r="D896" s="110"/>
    </row>
    <row r="897" s="92" customFormat="1" ht="16" customHeight="1" spans="1:4">
      <c r="A897" s="112" t="s">
        <v>805</v>
      </c>
      <c r="B897" s="108"/>
      <c r="C897" s="113"/>
      <c r="D897" s="110"/>
    </row>
    <row r="898" s="92" customFormat="1" ht="16" customHeight="1" spans="1:4">
      <c r="A898" s="112" t="s">
        <v>837</v>
      </c>
      <c r="B898" s="108"/>
      <c r="C898" s="113"/>
      <c r="D898" s="110"/>
    </row>
    <row r="899" s="92" customFormat="1" ht="16" customHeight="1" spans="1:4">
      <c r="A899" s="107" t="s">
        <v>838</v>
      </c>
      <c r="B899" s="108">
        <v>2173</v>
      </c>
      <c r="C899" s="109">
        <f>SUM(C900:C926)</f>
        <v>3126</v>
      </c>
      <c r="D899" s="110">
        <f>(C899-B899)/B899*100</f>
        <v>43.8564196962724</v>
      </c>
    </row>
    <row r="900" s="92" customFormat="1" ht="16" customHeight="1" spans="1:4">
      <c r="A900" s="112" t="s">
        <v>166</v>
      </c>
      <c r="B900" s="108">
        <v>512</v>
      </c>
      <c r="C900" s="113">
        <v>509</v>
      </c>
      <c r="D900" s="110">
        <f>(C900-B900)/B900*100</f>
        <v>-0.5859375</v>
      </c>
    </row>
    <row r="901" s="92" customFormat="1" ht="16" customHeight="1" spans="1:4">
      <c r="A901" s="112" t="s">
        <v>167</v>
      </c>
      <c r="B901" s="108"/>
      <c r="C901" s="113"/>
      <c r="D901" s="110"/>
    </row>
    <row r="902" s="92" customFormat="1" ht="16" customHeight="1" spans="1:4">
      <c r="A902" s="112" t="s">
        <v>168</v>
      </c>
      <c r="B902" s="108"/>
      <c r="C902" s="113"/>
      <c r="D902" s="110"/>
    </row>
    <row r="903" s="92" customFormat="1" ht="16" customHeight="1" spans="1:4">
      <c r="A903" s="112" t="s">
        <v>839</v>
      </c>
      <c r="B903" s="108">
        <v>734</v>
      </c>
      <c r="C903" s="113">
        <v>634</v>
      </c>
      <c r="D903" s="110">
        <f t="shared" ref="D903:D905" si="48">(C903-B903)/B903*100</f>
        <v>-13.6239782016349</v>
      </c>
    </row>
    <row r="904" s="92" customFormat="1" ht="16" customHeight="1" spans="1:4">
      <c r="A904" s="112" t="s">
        <v>840</v>
      </c>
      <c r="B904" s="108"/>
      <c r="C904" s="113"/>
      <c r="D904" s="110"/>
    </row>
    <row r="905" s="92" customFormat="1" ht="16" customHeight="1" spans="1:4">
      <c r="A905" s="112" t="s">
        <v>841</v>
      </c>
      <c r="B905" s="108"/>
      <c r="C905" s="113">
        <v>280</v>
      </c>
      <c r="D905" s="110"/>
    </row>
    <row r="906" s="92" customFormat="1" ht="16" customHeight="1" spans="1:4">
      <c r="A906" s="112" t="s">
        <v>842</v>
      </c>
      <c r="B906" s="108"/>
      <c r="C906" s="113"/>
      <c r="D906" s="110"/>
    </row>
    <row r="907" s="92" customFormat="1" ht="16" customHeight="1" spans="1:4">
      <c r="A907" s="112" t="s">
        <v>843</v>
      </c>
      <c r="B907" s="108"/>
      <c r="C907" s="113"/>
      <c r="D907" s="110"/>
    </row>
    <row r="908" s="92" customFormat="1" ht="16" customHeight="1" spans="1:4">
      <c r="A908" s="112" t="s">
        <v>844</v>
      </c>
      <c r="B908" s="108"/>
      <c r="C908" s="113"/>
      <c r="D908" s="110"/>
    </row>
    <row r="909" s="92" customFormat="1" ht="16" customHeight="1" spans="1:4">
      <c r="A909" s="112" t="s">
        <v>845</v>
      </c>
      <c r="B909" s="108"/>
      <c r="C909" s="113"/>
      <c r="D909" s="110"/>
    </row>
    <row r="910" s="92" customFormat="1" ht="16" customHeight="1" spans="1:4">
      <c r="A910" s="112" t="s">
        <v>846</v>
      </c>
      <c r="B910" s="108">
        <v>700</v>
      </c>
      <c r="C910" s="113">
        <v>910</v>
      </c>
      <c r="D910" s="110">
        <f>(C910-B910)/B910*100</f>
        <v>30</v>
      </c>
    </row>
    <row r="911" s="92" customFormat="1" ht="16" customHeight="1" spans="1:4">
      <c r="A911" s="112" t="s">
        <v>847</v>
      </c>
      <c r="B911" s="108"/>
      <c r="C911" s="113"/>
      <c r="D911" s="110"/>
    </row>
    <row r="912" s="92" customFormat="1" ht="16" customHeight="1" spans="1:4">
      <c r="A912" s="112" t="s">
        <v>848</v>
      </c>
      <c r="B912" s="108"/>
      <c r="C912" s="113"/>
      <c r="D912" s="110"/>
    </row>
    <row r="913" s="92" customFormat="1" ht="16" customHeight="1" spans="1:4">
      <c r="A913" s="112" t="s">
        <v>849</v>
      </c>
      <c r="B913" s="108">
        <v>26</v>
      </c>
      <c r="C913" s="113">
        <v>31</v>
      </c>
      <c r="D913" s="110">
        <f>(C913-B913)/B913*100</f>
        <v>19.2307692307692</v>
      </c>
    </row>
    <row r="914" s="92" customFormat="1" ht="16" customHeight="1" spans="1:4">
      <c r="A914" s="112" t="s">
        <v>850</v>
      </c>
      <c r="B914" s="108"/>
      <c r="C914" s="113"/>
      <c r="D914" s="110"/>
    </row>
    <row r="915" s="92" customFormat="1" ht="16" customHeight="1" spans="1:4">
      <c r="A915" s="112" t="s">
        <v>851</v>
      </c>
      <c r="B915" s="108"/>
      <c r="C915" s="113">
        <v>181</v>
      </c>
      <c r="D915" s="110"/>
    </row>
    <row r="916" s="92" customFormat="1" ht="16" customHeight="1" spans="1:4">
      <c r="A916" s="112" t="s">
        <v>852</v>
      </c>
      <c r="B916" s="108"/>
      <c r="C916" s="113"/>
      <c r="D916" s="110"/>
    </row>
    <row r="917" s="92" customFormat="1" ht="16" customHeight="1" spans="1:4">
      <c r="A917" s="112" t="s">
        <v>853</v>
      </c>
      <c r="B917" s="108"/>
      <c r="C917" s="113"/>
      <c r="D917" s="110"/>
    </row>
    <row r="918" s="92" customFormat="1" ht="16" customHeight="1" spans="1:4">
      <c r="A918" s="112" t="s">
        <v>854</v>
      </c>
      <c r="B918" s="108"/>
      <c r="C918" s="113"/>
      <c r="D918" s="110"/>
    </row>
    <row r="919" s="92" customFormat="1" ht="16" customHeight="1" spans="1:4">
      <c r="A919" s="112" t="s">
        <v>855</v>
      </c>
      <c r="B919" s="108"/>
      <c r="C919" s="113"/>
      <c r="D919" s="110"/>
    </row>
    <row r="920" s="92" customFormat="1" ht="16" customHeight="1" spans="1:4">
      <c r="A920" s="112" t="s">
        <v>856</v>
      </c>
      <c r="B920" s="108"/>
      <c r="C920" s="113"/>
      <c r="D920" s="110"/>
    </row>
    <row r="921" s="92" customFormat="1" ht="16" customHeight="1" spans="1:4">
      <c r="A921" s="112" t="s">
        <v>832</v>
      </c>
      <c r="B921" s="108"/>
      <c r="C921" s="113"/>
      <c r="D921" s="110"/>
    </row>
    <row r="922" s="92" customFormat="1" ht="16" customHeight="1" spans="1:4">
      <c r="A922" s="112" t="s">
        <v>857</v>
      </c>
      <c r="B922" s="108"/>
      <c r="C922" s="113"/>
      <c r="D922" s="110"/>
    </row>
    <row r="923" s="92" customFormat="1" ht="16" customHeight="1" spans="1:4">
      <c r="A923" s="112" t="s">
        <v>858</v>
      </c>
      <c r="B923" s="108"/>
      <c r="C923" s="113">
        <v>264</v>
      </c>
      <c r="D923" s="110"/>
    </row>
    <row r="924" s="92" customFormat="1" ht="16" customHeight="1" spans="1:4">
      <c r="A924" s="112" t="s">
        <v>859</v>
      </c>
      <c r="B924" s="108"/>
      <c r="C924" s="113"/>
      <c r="D924" s="110"/>
    </row>
    <row r="925" s="92" customFormat="1" ht="16" customHeight="1" spans="1:4">
      <c r="A925" s="112" t="s">
        <v>860</v>
      </c>
      <c r="B925" s="108"/>
      <c r="C925" s="113"/>
      <c r="D925" s="110"/>
    </row>
    <row r="926" s="92" customFormat="1" ht="16" customHeight="1" spans="1:4">
      <c r="A926" s="112" t="s">
        <v>861</v>
      </c>
      <c r="B926" s="108">
        <v>201</v>
      </c>
      <c r="C926" s="113">
        <v>317</v>
      </c>
      <c r="D926" s="110">
        <f t="shared" ref="D926:D929" si="49">(C926-B926)/B926*100</f>
        <v>57.7114427860697</v>
      </c>
    </row>
    <row r="927" s="92" customFormat="1" ht="16" customHeight="1" spans="1:4">
      <c r="A927" s="107" t="s">
        <v>862</v>
      </c>
      <c r="B927" s="108">
        <v>10540</v>
      </c>
      <c r="C927" s="109">
        <f>SUM(C928:C937)</f>
        <v>12469</v>
      </c>
      <c r="D927" s="110">
        <f t="shared" si="49"/>
        <v>18.3017077798861</v>
      </c>
    </row>
    <row r="928" s="92" customFormat="1" ht="16" customHeight="1" spans="1:4">
      <c r="A928" s="112" t="s">
        <v>166</v>
      </c>
      <c r="B928" s="108">
        <v>286</v>
      </c>
      <c r="C928" s="113">
        <v>286</v>
      </c>
      <c r="D928" s="110">
        <f t="shared" si="49"/>
        <v>0</v>
      </c>
    </row>
    <row r="929" s="92" customFormat="1" ht="16" customHeight="1" spans="1:4">
      <c r="A929" s="112" t="s">
        <v>167</v>
      </c>
      <c r="B929" s="108"/>
      <c r="C929" s="113"/>
      <c r="D929" s="110"/>
    </row>
    <row r="930" s="92" customFormat="1" ht="16" customHeight="1" spans="1:4">
      <c r="A930" s="112" t="s">
        <v>168</v>
      </c>
      <c r="B930" s="108"/>
      <c r="C930" s="113"/>
      <c r="D930" s="110"/>
    </row>
    <row r="931" s="92" customFormat="1" ht="16" customHeight="1" spans="1:4">
      <c r="A931" s="112" t="s">
        <v>863</v>
      </c>
      <c r="B931" s="108"/>
      <c r="C931" s="113"/>
      <c r="D931" s="110"/>
    </row>
    <row r="932" s="92" customFormat="1" ht="16" customHeight="1" spans="1:4">
      <c r="A932" s="112" t="s">
        <v>864</v>
      </c>
      <c r="B932" s="108">
        <v>10254</v>
      </c>
      <c r="C932" s="113">
        <v>10083</v>
      </c>
      <c r="D932" s="110">
        <f t="shared" ref="D931:D933" si="50">(C932-B932)/B932*100</f>
        <v>-1.66764189584552</v>
      </c>
    </row>
    <row r="933" s="92" customFormat="1" ht="16" customHeight="1" spans="1:4">
      <c r="A933" s="112" t="s">
        <v>865</v>
      </c>
      <c r="B933" s="108"/>
      <c r="C933" s="113"/>
      <c r="D933" s="110"/>
    </row>
    <row r="934" s="92" customFormat="1" ht="16" customHeight="1" spans="1:4">
      <c r="A934" s="112" t="s">
        <v>866</v>
      </c>
      <c r="B934" s="108"/>
      <c r="C934" s="113"/>
      <c r="D934" s="110"/>
    </row>
    <row r="935" s="92" customFormat="1" ht="16" customHeight="1" spans="1:4">
      <c r="A935" s="112" t="s">
        <v>867</v>
      </c>
      <c r="B935" s="108"/>
      <c r="C935" s="113"/>
      <c r="D935" s="110"/>
    </row>
    <row r="936" s="92" customFormat="1" ht="16" customHeight="1" spans="1:4">
      <c r="A936" s="112" t="s">
        <v>175</v>
      </c>
      <c r="B936" s="108"/>
      <c r="C936" s="113"/>
      <c r="D936" s="110"/>
    </row>
    <row r="937" s="92" customFormat="1" ht="16" customHeight="1" spans="1:4">
      <c r="A937" s="112" t="s">
        <v>868</v>
      </c>
      <c r="B937" s="108"/>
      <c r="C937" s="113">
        <v>2100</v>
      </c>
      <c r="D937" s="110"/>
    </row>
    <row r="938" s="92" customFormat="1" ht="16" customHeight="1" spans="1:4">
      <c r="A938" s="107" t="s">
        <v>869</v>
      </c>
      <c r="B938" s="108">
        <v>8009</v>
      </c>
      <c r="C938" s="109">
        <f>SUM(C939:C944)</f>
        <v>6316</v>
      </c>
      <c r="D938" s="110"/>
    </row>
    <row r="939" s="92" customFormat="1" ht="16" customHeight="1" spans="1:4">
      <c r="A939" s="112" t="s">
        <v>870</v>
      </c>
      <c r="B939" s="108"/>
      <c r="C939" s="113"/>
      <c r="D939" s="110"/>
    </row>
    <row r="940" s="92" customFormat="1" ht="16" customHeight="1" spans="1:4">
      <c r="A940" s="112" t="s">
        <v>871</v>
      </c>
      <c r="B940" s="108"/>
      <c r="C940" s="113"/>
      <c r="D940" s="110"/>
    </row>
    <row r="941" s="92" customFormat="1" ht="16" customHeight="1" spans="1:4">
      <c r="A941" s="112" t="s">
        <v>872</v>
      </c>
      <c r="B941" s="108"/>
      <c r="C941" s="113"/>
      <c r="D941" s="110"/>
    </row>
    <row r="942" s="92" customFormat="1" ht="16" customHeight="1" spans="1:4">
      <c r="A942" s="112" t="s">
        <v>873</v>
      </c>
      <c r="B942" s="108"/>
      <c r="C942" s="113"/>
      <c r="D942" s="110"/>
    </row>
    <row r="943" s="92" customFormat="1" ht="16" customHeight="1" spans="1:4">
      <c r="A943" s="112" t="s">
        <v>874</v>
      </c>
      <c r="B943" s="108"/>
      <c r="C943" s="113"/>
      <c r="D943" s="110"/>
    </row>
    <row r="944" s="92" customFormat="1" ht="16" customHeight="1" spans="1:4">
      <c r="A944" s="112" t="s">
        <v>875</v>
      </c>
      <c r="B944" s="108">
        <v>8009</v>
      </c>
      <c r="C944" s="113">
        <v>6316</v>
      </c>
      <c r="D944" s="110"/>
    </row>
    <row r="945" s="92" customFormat="1" ht="16" customHeight="1" spans="1:4">
      <c r="A945" s="107" t="s">
        <v>876</v>
      </c>
      <c r="B945" s="108"/>
      <c r="C945" s="109">
        <f>SUM(C946:C950)</f>
        <v>400</v>
      </c>
      <c r="D945" s="110"/>
    </row>
    <row r="946" s="92" customFormat="1" ht="16" customHeight="1" spans="1:4">
      <c r="A946" s="112" t="s">
        <v>877</v>
      </c>
      <c r="B946" s="108"/>
      <c r="C946" s="113"/>
      <c r="D946" s="110"/>
    </row>
    <row r="947" s="92" customFormat="1" ht="16" customHeight="1" spans="1:4">
      <c r="A947" s="112" t="s">
        <v>878</v>
      </c>
      <c r="B947" s="108"/>
      <c r="C947" s="113"/>
      <c r="D947" s="110"/>
    </row>
    <row r="948" s="92" customFormat="1" ht="16" customHeight="1" spans="1:4">
      <c r="A948" s="112" t="s">
        <v>879</v>
      </c>
      <c r="B948" s="108"/>
      <c r="C948" s="113"/>
      <c r="D948" s="110"/>
    </row>
    <row r="949" s="92" customFormat="1" ht="16" customHeight="1" spans="1:4">
      <c r="A949" s="112" t="s">
        <v>880</v>
      </c>
      <c r="B949" s="108"/>
      <c r="C949" s="113"/>
      <c r="D949" s="110"/>
    </row>
    <row r="950" s="92" customFormat="1" ht="16" customHeight="1" spans="1:4">
      <c r="A950" s="112" t="s">
        <v>881</v>
      </c>
      <c r="B950" s="108"/>
      <c r="C950" s="113">
        <v>400</v>
      </c>
      <c r="D950" s="110"/>
    </row>
    <row r="951" s="92" customFormat="1" ht="16" customHeight="1" spans="1:4">
      <c r="A951" s="107" t="s">
        <v>882</v>
      </c>
      <c r="B951" s="108"/>
      <c r="C951" s="114">
        <f>SUM(C952:C953)</f>
        <v>0</v>
      </c>
      <c r="D951" s="110"/>
    </row>
    <row r="952" s="92" customFormat="1" ht="16" customHeight="1" spans="1:4">
      <c r="A952" s="112" t="s">
        <v>883</v>
      </c>
      <c r="B952" s="108"/>
      <c r="C952" s="113"/>
      <c r="D952" s="110"/>
    </row>
    <row r="953" s="92" customFormat="1" ht="16" customHeight="1" spans="1:4">
      <c r="A953" s="112" t="s">
        <v>884</v>
      </c>
      <c r="B953" s="108"/>
      <c r="C953" s="113"/>
      <c r="D953" s="110"/>
    </row>
    <row r="954" s="92" customFormat="1" ht="16" customHeight="1" spans="1:4">
      <c r="A954" s="107" t="s">
        <v>885</v>
      </c>
      <c r="B954" s="108"/>
      <c r="C954" s="109">
        <f>SUM(C955:C956)</f>
        <v>0</v>
      </c>
      <c r="D954" s="110"/>
    </row>
    <row r="955" s="92" customFormat="1" ht="16" customHeight="1" spans="1:4">
      <c r="A955" s="112" t="s">
        <v>886</v>
      </c>
      <c r="B955" s="108"/>
      <c r="C955" s="113"/>
      <c r="D955" s="110"/>
    </row>
    <row r="956" s="92" customFormat="1" ht="16" customHeight="1" spans="1:4">
      <c r="A956" s="112" t="s">
        <v>887</v>
      </c>
      <c r="B956" s="108"/>
      <c r="C956" s="113"/>
      <c r="D956" s="110"/>
    </row>
    <row r="957" s="92" customFormat="1" ht="16" customHeight="1" spans="1:4">
      <c r="A957" s="107" t="s">
        <v>888</v>
      </c>
      <c r="B957" s="108">
        <v>2735</v>
      </c>
      <c r="C957" s="109">
        <f>C958+C980+C990+C1000+C1007+C1012</f>
        <v>6258</v>
      </c>
      <c r="D957" s="110">
        <f t="shared" ref="D954:D959" si="51">(C957-B957)/B957*100</f>
        <v>128.811700182815</v>
      </c>
    </row>
    <row r="958" s="92" customFormat="1" ht="16" customHeight="1" spans="1:4">
      <c r="A958" s="107" t="s">
        <v>889</v>
      </c>
      <c r="B958" s="108">
        <v>2735</v>
      </c>
      <c r="C958" s="109">
        <f>SUM(C959:C979)</f>
        <v>6258</v>
      </c>
      <c r="D958" s="110">
        <f t="shared" si="51"/>
        <v>128.811700182815</v>
      </c>
    </row>
    <row r="959" s="92" customFormat="1" ht="16" customHeight="1" spans="1:4">
      <c r="A959" s="112" t="s">
        <v>166</v>
      </c>
      <c r="B959" s="108">
        <v>167</v>
      </c>
      <c r="C959" s="113">
        <v>223</v>
      </c>
      <c r="D959" s="110">
        <f t="shared" si="51"/>
        <v>33.5329341317365</v>
      </c>
    </row>
    <row r="960" s="92" customFormat="1" ht="16" customHeight="1" spans="1:4">
      <c r="A960" s="112" t="s">
        <v>167</v>
      </c>
      <c r="B960" s="108"/>
      <c r="C960" s="113"/>
      <c r="D960" s="110"/>
    </row>
    <row r="961" s="92" customFormat="1" ht="16" customHeight="1" spans="1:4">
      <c r="A961" s="112" t="s">
        <v>168</v>
      </c>
      <c r="B961" s="108"/>
      <c r="C961" s="113"/>
      <c r="D961" s="110"/>
    </row>
    <row r="962" s="92" customFormat="1" ht="16" customHeight="1" spans="1:4">
      <c r="A962" s="112" t="s">
        <v>890</v>
      </c>
      <c r="B962" s="108"/>
      <c r="C962" s="113">
        <v>93</v>
      </c>
      <c r="D962" s="110"/>
    </row>
    <row r="963" s="92" customFormat="1" ht="16" customHeight="1" spans="1:4">
      <c r="A963" s="112" t="s">
        <v>891</v>
      </c>
      <c r="B963" s="108">
        <v>557</v>
      </c>
      <c r="C963" s="113">
        <v>735</v>
      </c>
      <c r="D963" s="110">
        <f>(C963-B963)/B963*100</f>
        <v>31.9569120287253</v>
      </c>
    </row>
    <row r="964" s="92" customFormat="1" ht="16" customHeight="1" spans="1:4">
      <c r="A964" s="112" t="s">
        <v>892</v>
      </c>
      <c r="B964" s="108"/>
      <c r="C964" s="113">
        <v>3386</v>
      </c>
      <c r="D964" s="110"/>
    </row>
    <row r="965" s="92" customFormat="1" ht="16" customHeight="1" spans="1:4">
      <c r="A965" s="112" t="s">
        <v>893</v>
      </c>
      <c r="B965" s="108"/>
      <c r="C965" s="113"/>
      <c r="D965" s="110"/>
    </row>
    <row r="966" s="92" customFormat="1" ht="16" customHeight="1" spans="1:4">
      <c r="A966" s="112" t="s">
        <v>894</v>
      </c>
      <c r="B966" s="108"/>
      <c r="C966" s="113"/>
      <c r="D966" s="110"/>
    </row>
    <row r="967" s="92" customFormat="1" ht="16" customHeight="1" spans="1:4">
      <c r="A967" s="112" t="s">
        <v>895</v>
      </c>
      <c r="B967" s="108">
        <v>1945</v>
      </c>
      <c r="C967" s="113">
        <v>1288</v>
      </c>
      <c r="D967" s="110">
        <f>(C967-B967)/B967*100</f>
        <v>-33.7789203084833</v>
      </c>
    </row>
    <row r="968" s="92" customFormat="1" ht="16" customHeight="1" spans="1:4">
      <c r="A968" s="112" t="s">
        <v>896</v>
      </c>
      <c r="B968" s="108"/>
      <c r="C968" s="113"/>
      <c r="D968" s="110"/>
    </row>
    <row r="969" s="92" customFormat="1" ht="16" customHeight="1" spans="1:4">
      <c r="A969" s="112" t="s">
        <v>897</v>
      </c>
      <c r="B969" s="108"/>
      <c r="C969" s="113"/>
      <c r="D969" s="110"/>
    </row>
    <row r="970" s="92" customFormat="1" ht="16" customHeight="1" spans="1:4">
      <c r="A970" s="112" t="s">
        <v>898</v>
      </c>
      <c r="B970" s="108"/>
      <c r="C970" s="113"/>
      <c r="D970" s="110"/>
    </row>
    <row r="971" s="92" customFormat="1" ht="16" customHeight="1" spans="1:4">
      <c r="A971" s="112" t="s">
        <v>899</v>
      </c>
      <c r="B971" s="108"/>
      <c r="C971" s="113"/>
      <c r="D971" s="110"/>
    </row>
    <row r="972" s="92" customFormat="1" ht="16" customHeight="1" spans="1:4">
      <c r="A972" s="112" t="s">
        <v>900</v>
      </c>
      <c r="B972" s="108"/>
      <c r="C972" s="113"/>
      <c r="D972" s="110"/>
    </row>
    <row r="973" s="92" customFormat="1" ht="16" customHeight="1" spans="1:4">
      <c r="A973" s="112" t="s">
        <v>901</v>
      </c>
      <c r="B973" s="108"/>
      <c r="C973" s="113"/>
      <c r="D973" s="110"/>
    </row>
    <row r="974" s="92" customFormat="1" ht="16" customHeight="1" spans="1:4">
      <c r="A974" s="112" t="s">
        <v>902</v>
      </c>
      <c r="B974" s="108"/>
      <c r="C974" s="113"/>
      <c r="D974" s="110"/>
    </row>
    <row r="975" s="92" customFormat="1" ht="16" customHeight="1" spans="1:4">
      <c r="A975" s="112" t="s">
        <v>903</v>
      </c>
      <c r="B975" s="108">
        <v>23</v>
      </c>
      <c r="C975" s="113">
        <v>72</v>
      </c>
      <c r="D975" s="110">
        <f>(C975-B975)/B975*100</f>
        <v>213.04347826087</v>
      </c>
    </row>
    <row r="976" s="92" customFormat="1" ht="16" customHeight="1" spans="1:4">
      <c r="A976" s="112" t="s">
        <v>904</v>
      </c>
      <c r="B976" s="108"/>
      <c r="C976" s="113"/>
      <c r="D976" s="110"/>
    </row>
    <row r="977" s="92" customFormat="1" ht="16" customHeight="1" spans="1:4">
      <c r="A977" s="112" t="s">
        <v>905</v>
      </c>
      <c r="B977" s="108"/>
      <c r="C977" s="113"/>
      <c r="D977" s="110"/>
    </row>
    <row r="978" s="92" customFormat="1" ht="16" customHeight="1" spans="1:4">
      <c r="A978" s="112" t="s">
        <v>906</v>
      </c>
      <c r="B978" s="108"/>
      <c r="C978" s="113"/>
      <c r="D978" s="110"/>
    </row>
    <row r="979" s="92" customFormat="1" ht="16" customHeight="1" spans="1:4">
      <c r="A979" s="112" t="s">
        <v>907</v>
      </c>
      <c r="B979" s="108">
        <v>43</v>
      </c>
      <c r="C979" s="113">
        <v>461</v>
      </c>
      <c r="D979" s="110">
        <f>(C979-B979)/B979*100</f>
        <v>972.093023255814</v>
      </c>
    </row>
    <row r="980" s="92" customFormat="1" ht="16" customHeight="1" spans="1:4">
      <c r="A980" s="107" t="s">
        <v>908</v>
      </c>
      <c r="B980" s="108"/>
      <c r="C980" s="114">
        <f>SUM(C981:C989)</f>
        <v>0</v>
      </c>
      <c r="D980" s="110"/>
    </row>
    <row r="981" s="92" customFormat="1" ht="16" customHeight="1" spans="1:4">
      <c r="A981" s="112" t="s">
        <v>166</v>
      </c>
      <c r="B981" s="108"/>
      <c r="C981" s="113"/>
      <c r="D981" s="110"/>
    </row>
    <row r="982" s="92" customFormat="1" ht="16" customHeight="1" spans="1:4">
      <c r="A982" s="112" t="s">
        <v>167</v>
      </c>
      <c r="B982" s="108"/>
      <c r="C982" s="113"/>
      <c r="D982" s="110"/>
    </row>
    <row r="983" s="92" customFormat="1" ht="16" customHeight="1" spans="1:4">
      <c r="A983" s="112" t="s">
        <v>168</v>
      </c>
      <c r="B983" s="108"/>
      <c r="C983" s="113"/>
      <c r="D983" s="110"/>
    </row>
    <row r="984" s="92" customFormat="1" ht="16" customHeight="1" spans="1:4">
      <c r="A984" s="112" t="s">
        <v>909</v>
      </c>
      <c r="B984" s="108"/>
      <c r="C984" s="113"/>
      <c r="D984" s="110"/>
    </row>
    <row r="985" s="92" customFormat="1" ht="16" customHeight="1" spans="1:4">
      <c r="A985" s="112" t="s">
        <v>910</v>
      </c>
      <c r="B985" s="108"/>
      <c r="C985" s="113"/>
      <c r="D985" s="110"/>
    </row>
    <row r="986" s="92" customFormat="1" ht="16" customHeight="1" spans="1:4">
      <c r="A986" s="112" t="s">
        <v>911</v>
      </c>
      <c r="B986" s="108"/>
      <c r="C986" s="113"/>
      <c r="D986" s="110"/>
    </row>
    <row r="987" s="92" customFormat="1" ht="16" customHeight="1" spans="1:4">
      <c r="A987" s="112" t="s">
        <v>912</v>
      </c>
      <c r="B987" s="108"/>
      <c r="C987" s="113"/>
      <c r="D987" s="110"/>
    </row>
    <row r="988" s="92" customFormat="1" ht="16" customHeight="1" spans="1:4">
      <c r="A988" s="112" t="s">
        <v>913</v>
      </c>
      <c r="B988" s="108"/>
      <c r="C988" s="113"/>
      <c r="D988" s="110"/>
    </row>
    <row r="989" s="92" customFormat="1" ht="16" customHeight="1" spans="1:4">
      <c r="A989" s="112" t="s">
        <v>914</v>
      </c>
      <c r="B989" s="108"/>
      <c r="C989" s="113"/>
      <c r="D989" s="110"/>
    </row>
    <row r="990" s="92" customFormat="1" ht="16" customHeight="1" spans="1:4">
      <c r="A990" s="107" t="s">
        <v>915</v>
      </c>
      <c r="B990" s="108"/>
      <c r="C990" s="114">
        <f>SUM(C991:C999)</f>
        <v>0</v>
      </c>
      <c r="D990" s="110"/>
    </row>
    <row r="991" s="92" customFormat="1" ht="16" customHeight="1" spans="1:4">
      <c r="A991" s="112" t="s">
        <v>166</v>
      </c>
      <c r="B991" s="108"/>
      <c r="C991" s="113"/>
      <c r="D991" s="110"/>
    </row>
    <row r="992" s="92" customFormat="1" ht="16" customHeight="1" spans="1:4">
      <c r="A992" s="112" t="s">
        <v>167</v>
      </c>
      <c r="B992" s="108"/>
      <c r="C992" s="113"/>
      <c r="D992" s="110"/>
    </row>
    <row r="993" s="92" customFormat="1" ht="16" customHeight="1" spans="1:4">
      <c r="A993" s="112" t="s">
        <v>168</v>
      </c>
      <c r="B993" s="108"/>
      <c r="C993" s="113"/>
      <c r="D993" s="110"/>
    </row>
    <row r="994" s="92" customFormat="1" ht="16" customHeight="1" spans="1:4">
      <c r="A994" s="112" t="s">
        <v>916</v>
      </c>
      <c r="B994" s="108"/>
      <c r="C994" s="113"/>
      <c r="D994" s="110"/>
    </row>
    <row r="995" s="92" customFormat="1" ht="16" customHeight="1" spans="1:4">
      <c r="A995" s="112" t="s">
        <v>917</v>
      </c>
      <c r="B995" s="108"/>
      <c r="C995" s="113"/>
      <c r="D995" s="110"/>
    </row>
    <row r="996" s="92" customFormat="1" ht="16" customHeight="1" spans="1:4">
      <c r="A996" s="112" t="s">
        <v>918</v>
      </c>
      <c r="B996" s="108"/>
      <c r="C996" s="113"/>
      <c r="D996" s="110"/>
    </row>
    <row r="997" s="92" customFormat="1" ht="16" customHeight="1" spans="1:4">
      <c r="A997" s="112" t="s">
        <v>919</v>
      </c>
      <c r="B997" s="108"/>
      <c r="C997" s="113"/>
      <c r="D997" s="110"/>
    </row>
    <row r="998" s="92" customFormat="1" ht="16" customHeight="1" spans="1:4">
      <c r="A998" s="112" t="s">
        <v>920</v>
      </c>
      <c r="B998" s="108"/>
      <c r="C998" s="113"/>
      <c r="D998" s="110"/>
    </row>
    <row r="999" s="92" customFormat="1" ht="16" customHeight="1" spans="1:4">
      <c r="A999" s="112" t="s">
        <v>921</v>
      </c>
      <c r="B999" s="108"/>
      <c r="C999" s="113"/>
      <c r="D999" s="110"/>
    </row>
    <row r="1000" s="92" customFormat="1" ht="16" customHeight="1" spans="1:4">
      <c r="A1000" s="107" t="s">
        <v>922</v>
      </c>
      <c r="B1000" s="108"/>
      <c r="C1000" s="114">
        <f>SUM(C1001:C1006)</f>
        <v>0</v>
      </c>
      <c r="D1000" s="110"/>
    </row>
    <row r="1001" s="92" customFormat="1" ht="16" customHeight="1" spans="1:4">
      <c r="A1001" s="112" t="s">
        <v>166</v>
      </c>
      <c r="B1001" s="108"/>
      <c r="C1001" s="113"/>
      <c r="D1001" s="110"/>
    </row>
    <row r="1002" s="92" customFormat="1" ht="16" customHeight="1" spans="1:4">
      <c r="A1002" s="112" t="s">
        <v>167</v>
      </c>
      <c r="B1002" s="108"/>
      <c r="C1002" s="113"/>
      <c r="D1002" s="110"/>
    </row>
    <row r="1003" s="92" customFormat="1" ht="16" customHeight="1" spans="1:4">
      <c r="A1003" s="112" t="s">
        <v>168</v>
      </c>
      <c r="B1003" s="108"/>
      <c r="C1003" s="113"/>
      <c r="D1003" s="110"/>
    </row>
    <row r="1004" s="92" customFormat="1" ht="16" customHeight="1" spans="1:4">
      <c r="A1004" s="112" t="s">
        <v>913</v>
      </c>
      <c r="B1004" s="108"/>
      <c r="C1004" s="113"/>
      <c r="D1004" s="110"/>
    </row>
    <row r="1005" s="92" customFormat="1" ht="16" customHeight="1" spans="1:4">
      <c r="A1005" s="112" t="s">
        <v>923</v>
      </c>
      <c r="B1005" s="108"/>
      <c r="C1005" s="113"/>
      <c r="D1005" s="110"/>
    </row>
    <row r="1006" s="92" customFormat="1" ht="16" customHeight="1" spans="1:4">
      <c r="A1006" s="112" t="s">
        <v>924</v>
      </c>
      <c r="B1006" s="108"/>
      <c r="C1006" s="113"/>
      <c r="D1006" s="110"/>
    </row>
    <row r="1007" s="92" customFormat="1" ht="16" customHeight="1" spans="1:4">
      <c r="A1007" s="107" t="s">
        <v>925</v>
      </c>
      <c r="B1007" s="108"/>
      <c r="C1007" s="109">
        <f>SUM(C1008:C1011)</f>
        <v>0</v>
      </c>
      <c r="D1007" s="110"/>
    </row>
    <row r="1008" s="92" customFormat="1" ht="16" customHeight="1" spans="1:4">
      <c r="A1008" s="112" t="s">
        <v>926</v>
      </c>
      <c r="B1008" s="108"/>
      <c r="C1008" s="113"/>
      <c r="D1008" s="110"/>
    </row>
    <row r="1009" s="92" customFormat="1" ht="16" customHeight="1" spans="1:4">
      <c r="A1009" s="112" t="s">
        <v>927</v>
      </c>
      <c r="B1009" s="108"/>
      <c r="C1009" s="113"/>
      <c r="D1009" s="110"/>
    </row>
    <row r="1010" s="92" customFormat="1" ht="16" customHeight="1" spans="1:4">
      <c r="A1010" s="112" t="s">
        <v>928</v>
      </c>
      <c r="B1010" s="108"/>
      <c r="C1010" s="113"/>
      <c r="D1010" s="110"/>
    </row>
    <row r="1011" s="92" customFormat="1" ht="16" customHeight="1" spans="1:4">
      <c r="A1011" s="112" t="s">
        <v>929</v>
      </c>
      <c r="B1011" s="108"/>
      <c r="C1011" s="113"/>
      <c r="D1011" s="110"/>
    </row>
    <row r="1012" s="92" customFormat="1" ht="16" customHeight="1" spans="1:4">
      <c r="A1012" s="107" t="s">
        <v>930</v>
      </c>
      <c r="B1012" s="108"/>
      <c r="C1012" s="109">
        <f>SUM(C1013:C1014)</f>
        <v>0</v>
      </c>
      <c r="D1012" s="110"/>
    </row>
    <row r="1013" s="92" customFormat="1" ht="16" customHeight="1" spans="1:4">
      <c r="A1013" s="112" t="s">
        <v>931</v>
      </c>
      <c r="B1013" s="108"/>
      <c r="C1013" s="113"/>
      <c r="D1013" s="110"/>
    </row>
    <row r="1014" s="92" customFormat="1" ht="16" customHeight="1" spans="1:4">
      <c r="A1014" s="112" t="s">
        <v>932</v>
      </c>
      <c r="B1014" s="108"/>
      <c r="C1014" s="113"/>
      <c r="D1014" s="110"/>
    </row>
    <row r="1015" s="92" customFormat="1" ht="16" customHeight="1" spans="1:4">
      <c r="A1015" s="107" t="s">
        <v>933</v>
      </c>
      <c r="B1015" s="109">
        <f>B1016+B1026+B1042+B1047+B1058+B1065+B1073</f>
        <v>0</v>
      </c>
      <c r="C1015" s="109">
        <f>C1016+C1026+C1042+C1047+C1058+C1065+C1073</f>
        <v>0</v>
      </c>
      <c r="D1015" s="110"/>
    </row>
    <row r="1016" s="92" customFormat="1" ht="16" customHeight="1" spans="1:4">
      <c r="A1016" s="107" t="s">
        <v>934</v>
      </c>
      <c r="B1016" s="114">
        <f>SUM(B1017:B1025)</f>
        <v>0</v>
      </c>
      <c r="C1016" s="114">
        <f>SUM(C1017:C1025)</f>
        <v>0</v>
      </c>
      <c r="D1016" s="110"/>
    </row>
    <row r="1017" s="92" customFormat="1" ht="16" customHeight="1" spans="1:4">
      <c r="A1017" s="112" t="s">
        <v>166</v>
      </c>
      <c r="B1017" s="109"/>
      <c r="C1017" s="113"/>
      <c r="D1017" s="110"/>
    </row>
    <row r="1018" s="92" customFormat="1" ht="16" customHeight="1" spans="1:4">
      <c r="A1018" s="112" t="s">
        <v>167</v>
      </c>
      <c r="B1018" s="109"/>
      <c r="C1018" s="113"/>
      <c r="D1018" s="110"/>
    </row>
    <row r="1019" s="92" customFormat="1" ht="16" customHeight="1" spans="1:4">
      <c r="A1019" s="112" t="s">
        <v>168</v>
      </c>
      <c r="B1019" s="109"/>
      <c r="C1019" s="113"/>
      <c r="D1019" s="110"/>
    </row>
    <row r="1020" s="92" customFormat="1" ht="16" customHeight="1" spans="1:4">
      <c r="A1020" s="112" t="s">
        <v>935</v>
      </c>
      <c r="B1020" s="109"/>
      <c r="C1020" s="113"/>
      <c r="D1020" s="110"/>
    </row>
    <row r="1021" s="92" customFormat="1" ht="16" customHeight="1" spans="1:4">
      <c r="A1021" s="112" t="s">
        <v>936</v>
      </c>
      <c r="B1021" s="109"/>
      <c r="C1021" s="113"/>
      <c r="D1021" s="110"/>
    </row>
    <row r="1022" s="92" customFormat="1" ht="16" customHeight="1" spans="1:4">
      <c r="A1022" s="112" t="s">
        <v>937</v>
      </c>
      <c r="B1022" s="109"/>
      <c r="C1022" s="113"/>
      <c r="D1022" s="110"/>
    </row>
    <row r="1023" s="92" customFormat="1" ht="16" customHeight="1" spans="1:4">
      <c r="A1023" s="112" t="s">
        <v>938</v>
      </c>
      <c r="B1023" s="109"/>
      <c r="C1023" s="113"/>
      <c r="D1023" s="110"/>
    </row>
    <row r="1024" s="92" customFormat="1" ht="16" customHeight="1" spans="1:4">
      <c r="A1024" s="112" t="s">
        <v>939</v>
      </c>
      <c r="B1024" s="109"/>
      <c r="C1024" s="113"/>
      <c r="D1024" s="110"/>
    </row>
    <row r="1025" s="92" customFormat="1" ht="16" customHeight="1" spans="1:4">
      <c r="A1025" s="112" t="s">
        <v>940</v>
      </c>
      <c r="B1025" s="109"/>
      <c r="C1025" s="113"/>
      <c r="D1025" s="110"/>
    </row>
    <row r="1026" s="92" customFormat="1" ht="16" customHeight="1" spans="1:4">
      <c r="A1026" s="107" t="s">
        <v>941</v>
      </c>
      <c r="B1026" s="114">
        <f>SUM(B1027:B1041)</f>
        <v>0</v>
      </c>
      <c r="C1026" s="114">
        <f>SUM(C1027:C1041)</f>
        <v>0</v>
      </c>
      <c r="D1026" s="110"/>
    </row>
    <row r="1027" s="92" customFormat="1" ht="16" customHeight="1" spans="1:4">
      <c r="A1027" s="112" t="s">
        <v>166</v>
      </c>
      <c r="B1027" s="109"/>
      <c r="C1027" s="113"/>
      <c r="D1027" s="110"/>
    </row>
    <row r="1028" s="92" customFormat="1" ht="16" customHeight="1" spans="1:4">
      <c r="A1028" s="112" t="s">
        <v>167</v>
      </c>
      <c r="B1028" s="109"/>
      <c r="C1028" s="113"/>
      <c r="D1028" s="110"/>
    </row>
    <row r="1029" s="92" customFormat="1" ht="16" customHeight="1" spans="1:4">
      <c r="A1029" s="112" t="s">
        <v>168</v>
      </c>
      <c r="B1029" s="109"/>
      <c r="C1029" s="113"/>
      <c r="D1029" s="110"/>
    </row>
    <row r="1030" s="92" customFormat="1" ht="16" customHeight="1" spans="1:4">
      <c r="A1030" s="112" t="s">
        <v>942</v>
      </c>
      <c r="B1030" s="109"/>
      <c r="C1030" s="113"/>
      <c r="D1030" s="110"/>
    </row>
    <row r="1031" s="92" customFormat="1" ht="16" customHeight="1" spans="1:4">
      <c r="A1031" s="112" t="s">
        <v>943</v>
      </c>
      <c r="B1031" s="109"/>
      <c r="C1031" s="113"/>
      <c r="D1031" s="110"/>
    </row>
    <row r="1032" s="92" customFormat="1" ht="16" customHeight="1" spans="1:4">
      <c r="A1032" s="112" t="s">
        <v>944</v>
      </c>
      <c r="B1032" s="109"/>
      <c r="C1032" s="113"/>
      <c r="D1032" s="110"/>
    </row>
    <row r="1033" s="92" customFormat="1" ht="16" customHeight="1" spans="1:4">
      <c r="A1033" s="112" t="s">
        <v>945</v>
      </c>
      <c r="B1033" s="109"/>
      <c r="C1033" s="113"/>
      <c r="D1033" s="110"/>
    </row>
    <row r="1034" s="92" customFormat="1" ht="16" customHeight="1" spans="1:4">
      <c r="A1034" s="112" t="s">
        <v>946</v>
      </c>
      <c r="B1034" s="109"/>
      <c r="C1034" s="113"/>
      <c r="D1034" s="110"/>
    </row>
    <row r="1035" s="92" customFormat="1" ht="16" customHeight="1" spans="1:4">
      <c r="A1035" s="112" t="s">
        <v>947</v>
      </c>
      <c r="B1035" s="109"/>
      <c r="C1035" s="113"/>
      <c r="D1035" s="110"/>
    </row>
    <row r="1036" s="92" customFormat="1" ht="16" customHeight="1" spans="1:4">
      <c r="A1036" s="112" t="s">
        <v>948</v>
      </c>
      <c r="B1036" s="109"/>
      <c r="C1036" s="113"/>
      <c r="D1036" s="110"/>
    </row>
    <row r="1037" s="92" customFormat="1" ht="16" customHeight="1" spans="1:4">
      <c r="A1037" s="112" t="s">
        <v>949</v>
      </c>
      <c r="B1037" s="109"/>
      <c r="C1037" s="113"/>
      <c r="D1037" s="110"/>
    </row>
    <row r="1038" s="92" customFormat="1" ht="16" customHeight="1" spans="1:4">
      <c r="A1038" s="112" t="s">
        <v>950</v>
      </c>
      <c r="B1038" s="109"/>
      <c r="C1038" s="113"/>
      <c r="D1038" s="110"/>
    </row>
    <row r="1039" s="92" customFormat="1" ht="16" customHeight="1" spans="1:4">
      <c r="A1039" s="112" t="s">
        <v>951</v>
      </c>
      <c r="B1039" s="109"/>
      <c r="C1039" s="113"/>
      <c r="D1039" s="110"/>
    </row>
    <row r="1040" s="92" customFormat="1" ht="16" customHeight="1" spans="1:4">
      <c r="A1040" s="112" t="s">
        <v>952</v>
      </c>
      <c r="B1040" s="109"/>
      <c r="C1040" s="113"/>
      <c r="D1040" s="110"/>
    </row>
    <row r="1041" s="92" customFormat="1" ht="16" customHeight="1" spans="1:4">
      <c r="A1041" s="112" t="s">
        <v>953</v>
      </c>
      <c r="B1041" s="109"/>
      <c r="C1041" s="113"/>
      <c r="D1041" s="110"/>
    </row>
    <row r="1042" s="92" customFormat="1" ht="16" customHeight="1" spans="1:4">
      <c r="A1042" s="107" t="s">
        <v>954</v>
      </c>
      <c r="B1042" s="114">
        <f>SUM(B1043:B1046)</f>
        <v>0</v>
      </c>
      <c r="C1042" s="114">
        <f>SUM(C1043:C1046)</f>
        <v>0</v>
      </c>
      <c r="D1042" s="110"/>
    </row>
    <row r="1043" s="92" customFormat="1" ht="16" customHeight="1" spans="1:4">
      <c r="A1043" s="112" t="s">
        <v>166</v>
      </c>
      <c r="B1043" s="109"/>
      <c r="C1043" s="113"/>
      <c r="D1043" s="110"/>
    </row>
    <row r="1044" s="92" customFormat="1" ht="16" customHeight="1" spans="1:4">
      <c r="A1044" s="112" t="s">
        <v>167</v>
      </c>
      <c r="B1044" s="109"/>
      <c r="C1044" s="113"/>
      <c r="D1044" s="110"/>
    </row>
    <row r="1045" s="92" customFormat="1" ht="16" customHeight="1" spans="1:4">
      <c r="A1045" s="112" t="s">
        <v>168</v>
      </c>
      <c r="B1045" s="109"/>
      <c r="C1045" s="113"/>
      <c r="D1045" s="110"/>
    </row>
    <row r="1046" s="92" customFormat="1" ht="16" customHeight="1" spans="1:4">
      <c r="A1046" s="112" t="s">
        <v>955</v>
      </c>
      <c r="B1046" s="109"/>
      <c r="C1046" s="113"/>
      <c r="D1046" s="110"/>
    </row>
    <row r="1047" s="92" customFormat="1" ht="16" customHeight="1" spans="1:4">
      <c r="A1047" s="107" t="s">
        <v>956</v>
      </c>
      <c r="B1047" s="109">
        <f>SUM(B1048:B1057)</f>
        <v>0</v>
      </c>
      <c r="C1047" s="109">
        <f>SUM(C1048:C1057)</f>
        <v>0</v>
      </c>
      <c r="D1047" s="110"/>
    </row>
    <row r="1048" s="92" customFormat="1" ht="16" customHeight="1" spans="1:4">
      <c r="A1048" s="112" t="s">
        <v>166</v>
      </c>
      <c r="B1048" s="109"/>
      <c r="C1048" s="113"/>
      <c r="D1048" s="110"/>
    </row>
    <row r="1049" s="92" customFormat="1" ht="16" customHeight="1" spans="1:4">
      <c r="A1049" s="112" t="s">
        <v>167</v>
      </c>
      <c r="B1049" s="109"/>
      <c r="C1049" s="113"/>
      <c r="D1049" s="110"/>
    </row>
    <row r="1050" s="92" customFormat="1" ht="16" customHeight="1" spans="1:4">
      <c r="A1050" s="112" t="s">
        <v>168</v>
      </c>
      <c r="B1050" s="109"/>
      <c r="C1050" s="113"/>
      <c r="D1050" s="110"/>
    </row>
    <row r="1051" s="92" customFormat="1" ht="16" customHeight="1" spans="1:4">
      <c r="A1051" s="112" t="s">
        <v>957</v>
      </c>
      <c r="B1051" s="109"/>
      <c r="C1051" s="113"/>
      <c r="D1051" s="110"/>
    </row>
    <row r="1052" s="92" customFormat="1" ht="16" customHeight="1" spans="1:4">
      <c r="A1052" s="112" t="s">
        <v>958</v>
      </c>
      <c r="B1052" s="109"/>
      <c r="C1052" s="113"/>
      <c r="D1052" s="110"/>
    </row>
    <row r="1053" s="92" customFormat="1" ht="16" customHeight="1" spans="1:4">
      <c r="A1053" s="112" t="s">
        <v>959</v>
      </c>
      <c r="B1053" s="109"/>
      <c r="C1053" s="113"/>
      <c r="D1053" s="110"/>
    </row>
    <row r="1054" s="92" customFormat="1" ht="16" customHeight="1" spans="1:4">
      <c r="A1054" s="112" t="s">
        <v>960</v>
      </c>
      <c r="B1054" s="109"/>
      <c r="C1054" s="113"/>
      <c r="D1054" s="110"/>
    </row>
    <row r="1055" s="92" customFormat="1" ht="16" customHeight="1" spans="1:4">
      <c r="A1055" s="112" t="s">
        <v>961</v>
      </c>
      <c r="B1055" s="109"/>
      <c r="C1055" s="113"/>
      <c r="D1055" s="110"/>
    </row>
    <row r="1056" s="92" customFormat="1" ht="16" customHeight="1" spans="1:4">
      <c r="A1056" s="112" t="s">
        <v>175</v>
      </c>
      <c r="B1056" s="118"/>
      <c r="C1056" s="113"/>
      <c r="D1056" s="110"/>
    </row>
    <row r="1057" s="92" customFormat="1" ht="16" customHeight="1" spans="1:4">
      <c r="A1057" s="112" t="s">
        <v>962</v>
      </c>
      <c r="B1057" s="109"/>
      <c r="C1057" s="113"/>
      <c r="D1057" s="110"/>
    </row>
    <row r="1058" s="92" customFormat="1" ht="16" customHeight="1" spans="1:4">
      <c r="A1058" s="107" t="s">
        <v>963</v>
      </c>
      <c r="B1058" s="117">
        <f>SUM(B1059:B1064)</f>
        <v>0</v>
      </c>
      <c r="C1058" s="117">
        <f>SUM(C1059:C1064)</f>
        <v>0</v>
      </c>
      <c r="D1058" s="110"/>
    </row>
    <row r="1059" s="92" customFormat="1" ht="16" customHeight="1" spans="1:4">
      <c r="A1059" s="112" t="s">
        <v>166</v>
      </c>
      <c r="B1059" s="109"/>
      <c r="C1059" s="113"/>
      <c r="D1059" s="110"/>
    </row>
    <row r="1060" s="92" customFormat="1" ht="16" customHeight="1" spans="1:4">
      <c r="A1060" s="112" t="s">
        <v>167</v>
      </c>
      <c r="B1060" s="109"/>
      <c r="C1060" s="113"/>
      <c r="D1060" s="110"/>
    </row>
    <row r="1061" s="92" customFormat="1" ht="16" customHeight="1" spans="1:4">
      <c r="A1061" s="112" t="s">
        <v>168</v>
      </c>
      <c r="B1061" s="109"/>
      <c r="C1061" s="113"/>
      <c r="D1061" s="110"/>
    </row>
    <row r="1062" s="92" customFormat="1" ht="16" customHeight="1" spans="1:4">
      <c r="A1062" s="112" t="s">
        <v>964</v>
      </c>
      <c r="B1062" s="109"/>
      <c r="C1062" s="113"/>
      <c r="D1062" s="110"/>
    </row>
    <row r="1063" s="92" customFormat="1" ht="16" customHeight="1" spans="1:4">
      <c r="A1063" s="112" t="s">
        <v>965</v>
      </c>
      <c r="B1063" s="109"/>
      <c r="C1063" s="113"/>
      <c r="D1063" s="110"/>
    </row>
    <row r="1064" s="92" customFormat="1" ht="16" customHeight="1" spans="1:4">
      <c r="A1064" s="112" t="s">
        <v>966</v>
      </c>
      <c r="B1064" s="109"/>
      <c r="C1064" s="113"/>
      <c r="D1064" s="110"/>
    </row>
    <row r="1065" s="92" customFormat="1" ht="16" customHeight="1" spans="1:4">
      <c r="A1065" s="107" t="s">
        <v>967</v>
      </c>
      <c r="B1065" s="109">
        <f>SUM(B1066:B1072)</f>
        <v>0</v>
      </c>
      <c r="C1065" s="109">
        <v>0</v>
      </c>
      <c r="D1065" s="110"/>
    </row>
    <row r="1066" s="92" customFormat="1" ht="16" customHeight="1" spans="1:4">
      <c r="A1066" s="112" t="s">
        <v>166</v>
      </c>
      <c r="B1066" s="109"/>
      <c r="C1066" s="113"/>
      <c r="D1066" s="110"/>
    </row>
    <row r="1067" s="92" customFormat="1" ht="16" customHeight="1" spans="1:4">
      <c r="A1067" s="112" t="s">
        <v>167</v>
      </c>
      <c r="B1067" s="109"/>
      <c r="C1067" s="113"/>
      <c r="D1067" s="110"/>
    </row>
    <row r="1068" s="92" customFormat="1" ht="16" customHeight="1" spans="1:4">
      <c r="A1068" s="112" t="s">
        <v>168</v>
      </c>
      <c r="B1068" s="109"/>
      <c r="C1068" s="113"/>
      <c r="D1068" s="110"/>
    </row>
    <row r="1069" s="92" customFormat="1" ht="16" customHeight="1" spans="1:4">
      <c r="A1069" s="112" t="s">
        <v>968</v>
      </c>
      <c r="B1069" s="109"/>
      <c r="C1069" s="113"/>
      <c r="D1069" s="110"/>
    </row>
    <row r="1070" s="92" customFormat="1" ht="16" customHeight="1" spans="1:4">
      <c r="A1070" s="112" t="s">
        <v>969</v>
      </c>
      <c r="B1070" s="109"/>
      <c r="C1070" s="113"/>
      <c r="D1070" s="110"/>
    </row>
    <row r="1071" s="92" customFormat="1" ht="16" customHeight="1" spans="1:4">
      <c r="A1071" s="112" t="s">
        <v>970</v>
      </c>
      <c r="B1071" s="109"/>
      <c r="C1071" s="113"/>
      <c r="D1071" s="110"/>
    </row>
    <row r="1072" s="92" customFormat="1" ht="16" customHeight="1" spans="1:4">
      <c r="A1072" s="112" t="s">
        <v>971</v>
      </c>
      <c r="B1072" s="109"/>
      <c r="C1072" s="113"/>
      <c r="D1072" s="110"/>
    </row>
    <row r="1073" s="92" customFormat="1" ht="16" customHeight="1" spans="1:4">
      <c r="A1073" s="107" t="s">
        <v>972</v>
      </c>
      <c r="B1073" s="114">
        <f>SUM(B1074:B1078)</f>
        <v>0</v>
      </c>
      <c r="C1073" s="114">
        <f>SUM(C1074:C1078)</f>
        <v>0</v>
      </c>
      <c r="D1073" s="110"/>
    </row>
    <row r="1074" s="92" customFormat="1" ht="16" customHeight="1" spans="1:4">
      <c r="A1074" s="112" t="s">
        <v>973</v>
      </c>
      <c r="B1074" s="109"/>
      <c r="C1074" s="113"/>
      <c r="D1074" s="110"/>
    </row>
    <row r="1075" s="92" customFormat="1" ht="16" customHeight="1" spans="1:4">
      <c r="A1075" s="112" t="s">
        <v>974</v>
      </c>
      <c r="B1075" s="109"/>
      <c r="C1075" s="113"/>
      <c r="D1075" s="110"/>
    </row>
    <row r="1076" s="92" customFormat="1" ht="16" customHeight="1" spans="1:4">
      <c r="A1076" s="112" t="s">
        <v>975</v>
      </c>
      <c r="B1076" s="109"/>
      <c r="C1076" s="113"/>
      <c r="D1076" s="110"/>
    </row>
    <row r="1077" s="92" customFormat="1" ht="16" customHeight="1" spans="1:4">
      <c r="A1077" s="112" t="s">
        <v>976</v>
      </c>
      <c r="B1077" s="109"/>
      <c r="C1077" s="113"/>
      <c r="D1077" s="110"/>
    </row>
    <row r="1078" s="92" customFormat="1" ht="16" customHeight="1" spans="1:4">
      <c r="A1078" s="112" t="s">
        <v>977</v>
      </c>
      <c r="B1078" s="109"/>
      <c r="C1078" s="113"/>
      <c r="D1078" s="110"/>
    </row>
    <row r="1079" s="92" customFormat="1" ht="16" customHeight="1" spans="1:4">
      <c r="A1079" s="107" t="s">
        <v>978</v>
      </c>
      <c r="B1079" s="109">
        <f>B1080+B1090+B1096</f>
        <v>128</v>
      </c>
      <c r="C1079" s="109">
        <f>C1080+C1090+C1096</f>
        <v>152</v>
      </c>
      <c r="D1079" s="110">
        <f t="shared" ref="D1079:D1081" si="52">(C1079-B1079)/B1079*100</f>
        <v>18.75</v>
      </c>
    </row>
    <row r="1080" s="92" customFormat="1" ht="16" customHeight="1" spans="1:4">
      <c r="A1080" s="107" t="s">
        <v>979</v>
      </c>
      <c r="B1080" s="109">
        <f>SUM(B1081:B1089)</f>
        <v>128</v>
      </c>
      <c r="C1080" s="109">
        <f>SUM(C1081:C1089)</f>
        <v>152</v>
      </c>
      <c r="D1080" s="110">
        <f t="shared" si="52"/>
        <v>18.75</v>
      </c>
    </row>
    <row r="1081" s="92" customFormat="1" ht="16" customHeight="1" spans="1:4">
      <c r="A1081" s="112" t="s">
        <v>166</v>
      </c>
      <c r="B1081" s="109">
        <v>128</v>
      </c>
      <c r="C1081" s="113">
        <v>152</v>
      </c>
      <c r="D1081" s="110">
        <f t="shared" si="52"/>
        <v>18.75</v>
      </c>
    </row>
    <row r="1082" s="92" customFormat="1" ht="16" customHeight="1" spans="1:4">
      <c r="A1082" s="112" t="s">
        <v>167</v>
      </c>
      <c r="B1082" s="109"/>
      <c r="C1082" s="113"/>
      <c r="D1082" s="110"/>
    </row>
    <row r="1083" s="92" customFormat="1" ht="16" customHeight="1" spans="1:4">
      <c r="A1083" s="112" t="s">
        <v>168</v>
      </c>
      <c r="B1083" s="109"/>
      <c r="C1083" s="113"/>
      <c r="D1083" s="110"/>
    </row>
    <row r="1084" s="92" customFormat="1" ht="16" customHeight="1" spans="1:4">
      <c r="A1084" s="112" t="s">
        <v>980</v>
      </c>
      <c r="B1084" s="109"/>
      <c r="C1084" s="113"/>
      <c r="D1084" s="110"/>
    </row>
    <row r="1085" s="92" customFormat="1" ht="16" customHeight="1" spans="1:4">
      <c r="A1085" s="112" t="s">
        <v>981</v>
      </c>
      <c r="B1085" s="109"/>
      <c r="C1085" s="113"/>
      <c r="D1085" s="110"/>
    </row>
    <row r="1086" s="92" customFormat="1" ht="16" customHeight="1" spans="1:4">
      <c r="A1086" s="112" t="s">
        <v>982</v>
      </c>
      <c r="B1086" s="109"/>
      <c r="C1086" s="113"/>
      <c r="D1086" s="110"/>
    </row>
    <row r="1087" s="92" customFormat="1" ht="16" customHeight="1" spans="1:4">
      <c r="A1087" s="112" t="s">
        <v>983</v>
      </c>
      <c r="B1087" s="109"/>
      <c r="C1087" s="113"/>
      <c r="D1087" s="110"/>
    </row>
    <row r="1088" s="92" customFormat="1" ht="16" customHeight="1" spans="1:4">
      <c r="A1088" s="112" t="s">
        <v>175</v>
      </c>
      <c r="B1088" s="109"/>
      <c r="C1088" s="113"/>
      <c r="D1088" s="110"/>
    </row>
    <row r="1089" s="92" customFormat="1" ht="16" customHeight="1" spans="1:4">
      <c r="A1089" s="112" t="s">
        <v>984</v>
      </c>
      <c r="B1089" s="109"/>
      <c r="C1089" s="113"/>
      <c r="D1089" s="110"/>
    </row>
    <row r="1090" s="92" customFormat="1" ht="16" customHeight="1" spans="1:4">
      <c r="A1090" s="107" t="s">
        <v>985</v>
      </c>
      <c r="B1090" s="109">
        <f>SUM(B1091:B1095)</f>
        <v>0</v>
      </c>
      <c r="C1090" s="109">
        <f>SUM(C1091:C1095)</f>
        <v>0</v>
      </c>
      <c r="D1090" s="110"/>
    </row>
    <row r="1091" s="92" customFormat="1" ht="16" customHeight="1" spans="1:4">
      <c r="A1091" s="112" t="s">
        <v>166</v>
      </c>
      <c r="B1091" s="109"/>
      <c r="C1091" s="113"/>
      <c r="D1091" s="110"/>
    </row>
    <row r="1092" s="92" customFormat="1" ht="16" customHeight="1" spans="1:4">
      <c r="A1092" s="112" t="s">
        <v>167</v>
      </c>
      <c r="B1092" s="109"/>
      <c r="C1092" s="113"/>
      <c r="D1092" s="110"/>
    </row>
    <row r="1093" s="92" customFormat="1" ht="16" customHeight="1" spans="1:4">
      <c r="A1093" s="112" t="s">
        <v>168</v>
      </c>
      <c r="B1093" s="109"/>
      <c r="C1093" s="113"/>
      <c r="D1093" s="110"/>
    </row>
    <row r="1094" s="92" customFormat="1" ht="16" customHeight="1" spans="1:4">
      <c r="A1094" s="112" t="s">
        <v>986</v>
      </c>
      <c r="B1094" s="109"/>
      <c r="C1094" s="113"/>
      <c r="D1094" s="110"/>
    </row>
    <row r="1095" s="92" customFormat="1" ht="16" customHeight="1" spans="1:4">
      <c r="A1095" s="112" t="s">
        <v>987</v>
      </c>
      <c r="B1095" s="109"/>
      <c r="C1095" s="113"/>
      <c r="D1095" s="110"/>
    </row>
    <row r="1096" s="92" customFormat="1" ht="16" customHeight="1" spans="1:4">
      <c r="A1096" s="107" t="s">
        <v>988</v>
      </c>
      <c r="B1096" s="109">
        <f>SUM(B1097:B1098)</f>
        <v>0</v>
      </c>
      <c r="C1096" s="109">
        <f>SUM(C1097:C1098)</f>
        <v>0</v>
      </c>
      <c r="D1096" s="110"/>
    </row>
    <row r="1097" s="92" customFormat="1" ht="16" customHeight="1" spans="1:4">
      <c r="A1097" s="112" t="s">
        <v>989</v>
      </c>
      <c r="B1097" s="109"/>
      <c r="C1097" s="113"/>
      <c r="D1097" s="110"/>
    </row>
    <row r="1098" s="92" customFormat="1" ht="16" customHeight="1" spans="1:4">
      <c r="A1098" s="112" t="s">
        <v>990</v>
      </c>
      <c r="B1098" s="109"/>
      <c r="C1098" s="113"/>
      <c r="D1098" s="110"/>
    </row>
    <row r="1099" s="92" customFormat="1" ht="16" customHeight="1" spans="1:4">
      <c r="A1099" s="107" t="s">
        <v>991</v>
      </c>
      <c r="B1099" s="109">
        <f>B1100+B1107+B1117+B1123+B1126</f>
        <v>0</v>
      </c>
      <c r="C1099" s="109">
        <f>C1100+C1107+C1117+C1123+C1126</f>
        <v>0</v>
      </c>
      <c r="D1099" s="110"/>
    </row>
    <row r="1100" s="92" customFormat="1" ht="16" customHeight="1" spans="1:4">
      <c r="A1100" s="107" t="s">
        <v>992</v>
      </c>
      <c r="B1100" s="114">
        <f>SUM(B1101:B1106)</f>
        <v>0</v>
      </c>
      <c r="C1100" s="114">
        <f>SUM(C1101:C1106)</f>
        <v>0</v>
      </c>
      <c r="D1100" s="110"/>
    </row>
    <row r="1101" s="92" customFormat="1" ht="16" customHeight="1" spans="1:4">
      <c r="A1101" s="112" t="s">
        <v>166</v>
      </c>
      <c r="B1101" s="109"/>
      <c r="C1101" s="113"/>
      <c r="D1101" s="110"/>
    </row>
    <row r="1102" s="92" customFormat="1" ht="16" customHeight="1" spans="1:4">
      <c r="A1102" s="112" t="s">
        <v>167</v>
      </c>
      <c r="B1102" s="109"/>
      <c r="C1102" s="113"/>
      <c r="D1102" s="110"/>
    </row>
    <row r="1103" s="92" customFormat="1" ht="16" customHeight="1" spans="1:4">
      <c r="A1103" s="112" t="s">
        <v>168</v>
      </c>
      <c r="B1103" s="109"/>
      <c r="C1103" s="113"/>
      <c r="D1103" s="110"/>
    </row>
    <row r="1104" s="92" customFormat="1" ht="16" customHeight="1" spans="1:4">
      <c r="A1104" s="112" t="s">
        <v>993</v>
      </c>
      <c r="B1104" s="109"/>
      <c r="C1104" s="113"/>
      <c r="D1104" s="110"/>
    </row>
    <row r="1105" s="92" customFormat="1" ht="16" customHeight="1" spans="1:4">
      <c r="A1105" s="112" t="s">
        <v>175</v>
      </c>
      <c r="B1105" s="109"/>
      <c r="C1105" s="113"/>
      <c r="D1105" s="110"/>
    </row>
    <row r="1106" s="92" customFormat="1" ht="16" customHeight="1" spans="1:4">
      <c r="A1106" s="112" t="s">
        <v>994</v>
      </c>
      <c r="B1106" s="109"/>
      <c r="C1106" s="113"/>
      <c r="D1106" s="110"/>
    </row>
    <row r="1107" s="92" customFormat="1" ht="16" customHeight="1" spans="1:4">
      <c r="A1107" s="107" t="s">
        <v>995</v>
      </c>
      <c r="B1107" s="114">
        <f>SUM(B1108:B1116)</f>
        <v>0</v>
      </c>
      <c r="C1107" s="114">
        <f>SUM(C1108:C1116)</f>
        <v>0</v>
      </c>
      <c r="D1107" s="110"/>
    </row>
    <row r="1108" s="92" customFormat="1" ht="16" customHeight="1" spans="1:4">
      <c r="A1108" s="112" t="s">
        <v>996</v>
      </c>
      <c r="B1108" s="109"/>
      <c r="C1108" s="113"/>
      <c r="D1108" s="110"/>
    </row>
    <row r="1109" s="92" customFormat="1" ht="16" customHeight="1" spans="1:4">
      <c r="A1109" s="112" t="s">
        <v>997</v>
      </c>
      <c r="B1109" s="109"/>
      <c r="C1109" s="113"/>
      <c r="D1109" s="110"/>
    </row>
    <row r="1110" s="92" customFormat="1" ht="16" customHeight="1" spans="1:4">
      <c r="A1110" s="112" t="s">
        <v>998</v>
      </c>
      <c r="B1110" s="109"/>
      <c r="C1110" s="113"/>
      <c r="D1110" s="110"/>
    </row>
    <row r="1111" s="92" customFormat="1" ht="16" customHeight="1" spans="1:4">
      <c r="A1111" s="112" t="s">
        <v>999</v>
      </c>
      <c r="B1111" s="109"/>
      <c r="C1111" s="113"/>
      <c r="D1111" s="110"/>
    </row>
    <row r="1112" s="92" customFormat="1" ht="16" customHeight="1" spans="1:4">
      <c r="A1112" s="112" t="s">
        <v>1000</v>
      </c>
      <c r="B1112" s="109"/>
      <c r="C1112" s="113"/>
      <c r="D1112" s="110"/>
    </row>
    <row r="1113" s="92" customFormat="1" ht="16" customHeight="1" spans="1:4">
      <c r="A1113" s="112" t="s">
        <v>1001</v>
      </c>
      <c r="B1113" s="109"/>
      <c r="C1113" s="113"/>
      <c r="D1113" s="110"/>
    </row>
    <row r="1114" s="92" customFormat="1" ht="16" customHeight="1" spans="1:4">
      <c r="A1114" s="112" t="s">
        <v>1002</v>
      </c>
      <c r="B1114" s="109"/>
      <c r="C1114" s="113"/>
      <c r="D1114" s="110"/>
    </row>
    <row r="1115" s="92" customFormat="1" ht="16" customHeight="1" spans="1:4">
      <c r="A1115" s="112" t="s">
        <v>1003</v>
      </c>
      <c r="B1115" s="109"/>
      <c r="C1115" s="113"/>
      <c r="D1115" s="110"/>
    </row>
    <row r="1116" s="92" customFormat="1" ht="16" customHeight="1" spans="1:4">
      <c r="A1116" s="112" t="s">
        <v>1004</v>
      </c>
      <c r="B1116" s="109"/>
      <c r="C1116" s="113"/>
      <c r="D1116" s="110"/>
    </row>
    <row r="1117" s="92" customFormat="1" ht="16" customHeight="1" spans="1:4">
      <c r="A1117" s="107" t="s">
        <v>1005</v>
      </c>
      <c r="B1117" s="109">
        <f>SUM(B1118:B1122)</f>
        <v>0</v>
      </c>
      <c r="C1117" s="109">
        <f>SUM(C1118:C1122)</f>
        <v>0</v>
      </c>
      <c r="D1117" s="110"/>
    </row>
    <row r="1118" s="92" customFormat="1" ht="16" customHeight="1" spans="1:4">
      <c r="A1118" s="112" t="s">
        <v>1006</v>
      </c>
      <c r="B1118" s="109"/>
      <c r="C1118" s="113"/>
      <c r="D1118" s="110"/>
    </row>
    <row r="1119" s="92" customFormat="1" ht="16" customHeight="1" spans="1:4">
      <c r="A1119" s="112" t="s">
        <v>1007</v>
      </c>
      <c r="B1119" s="109"/>
      <c r="C1119" s="113"/>
      <c r="D1119" s="110"/>
    </row>
    <row r="1120" s="92" customFormat="1" ht="16" customHeight="1" spans="1:4">
      <c r="A1120" s="112" t="s">
        <v>1008</v>
      </c>
      <c r="B1120" s="109"/>
      <c r="C1120" s="113"/>
      <c r="D1120" s="110"/>
    </row>
    <row r="1121" s="92" customFormat="1" ht="16" customHeight="1" spans="1:4">
      <c r="A1121" s="112" t="s">
        <v>1009</v>
      </c>
      <c r="B1121" s="109"/>
      <c r="C1121" s="113"/>
      <c r="D1121" s="110"/>
    </row>
    <row r="1122" s="92" customFormat="1" ht="16" customHeight="1" spans="1:4">
      <c r="A1122" s="112" t="s">
        <v>1010</v>
      </c>
      <c r="B1122" s="109"/>
      <c r="C1122" s="113"/>
      <c r="D1122" s="110"/>
    </row>
    <row r="1123" s="92" customFormat="1" ht="16" customHeight="1" spans="1:4">
      <c r="A1123" s="107" t="s">
        <v>1011</v>
      </c>
      <c r="B1123" s="114">
        <f>SUM(B1124:B1125)</f>
        <v>0</v>
      </c>
      <c r="C1123" s="114">
        <f>SUM(C1124:C1125)</f>
        <v>0</v>
      </c>
      <c r="D1123" s="110"/>
    </row>
    <row r="1124" s="92" customFormat="1" ht="16" customHeight="1" spans="1:4">
      <c r="A1124" s="112" t="s">
        <v>1012</v>
      </c>
      <c r="B1124" s="109"/>
      <c r="C1124" s="113"/>
      <c r="D1124" s="110"/>
    </row>
    <row r="1125" s="92" customFormat="1" ht="16" customHeight="1" spans="1:4">
      <c r="A1125" s="112" t="s">
        <v>1013</v>
      </c>
      <c r="B1125" s="109"/>
      <c r="C1125" s="113"/>
      <c r="D1125" s="110"/>
    </row>
    <row r="1126" s="92" customFormat="1" ht="16" customHeight="1" spans="1:4">
      <c r="A1126" s="107" t="s">
        <v>1014</v>
      </c>
      <c r="B1126" s="114">
        <f>B1127+B1128</f>
        <v>0</v>
      </c>
      <c r="C1126" s="114">
        <f>C1127+C1128</f>
        <v>0</v>
      </c>
      <c r="D1126" s="110"/>
    </row>
    <row r="1127" s="92" customFormat="1" ht="16" customHeight="1" spans="1:4">
      <c r="A1127" s="112" t="s">
        <v>1015</v>
      </c>
      <c r="B1127" s="109"/>
      <c r="C1127" s="113"/>
      <c r="D1127" s="110"/>
    </row>
    <row r="1128" s="92" customFormat="1" ht="16" customHeight="1" spans="1:4">
      <c r="A1128" s="112" t="s">
        <v>1016</v>
      </c>
      <c r="B1128" s="109"/>
      <c r="C1128" s="113"/>
      <c r="D1128" s="110"/>
    </row>
    <row r="1129" s="92" customFormat="1" ht="16" customHeight="1" spans="1:4">
      <c r="A1129" s="107" t="s">
        <v>1017</v>
      </c>
      <c r="B1129" s="114">
        <f>SUM(B1130:B1138)</f>
        <v>0</v>
      </c>
      <c r="C1129" s="114">
        <f>SUM(C1130:C1138)</f>
        <v>0</v>
      </c>
      <c r="D1129" s="110"/>
    </row>
    <row r="1130" s="92" customFormat="1" ht="16" customHeight="1" spans="1:4">
      <c r="A1130" s="107" t="s">
        <v>1018</v>
      </c>
      <c r="B1130" s="109"/>
      <c r="C1130" s="109"/>
      <c r="D1130" s="110"/>
    </row>
    <row r="1131" s="92" customFormat="1" ht="16" customHeight="1" spans="1:4">
      <c r="A1131" s="107" t="s">
        <v>1019</v>
      </c>
      <c r="B1131" s="109"/>
      <c r="C1131" s="113"/>
      <c r="D1131" s="110"/>
    </row>
    <row r="1132" s="92" customFormat="1" ht="16" customHeight="1" spans="1:4">
      <c r="A1132" s="107" t="s">
        <v>1020</v>
      </c>
      <c r="B1132" s="109"/>
      <c r="C1132" s="113"/>
      <c r="D1132" s="110"/>
    </row>
    <row r="1133" s="92" customFormat="1" ht="16" customHeight="1" spans="1:4">
      <c r="A1133" s="107" t="s">
        <v>1021</v>
      </c>
      <c r="B1133" s="109"/>
      <c r="C1133" s="113"/>
      <c r="D1133" s="110"/>
    </row>
    <row r="1134" s="92" customFormat="1" ht="16" customHeight="1" spans="1:4">
      <c r="A1134" s="107" t="s">
        <v>1022</v>
      </c>
      <c r="B1134" s="109"/>
      <c r="C1134" s="113"/>
      <c r="D1134" s="110"/>
    </row>
    <row r="1135" s="92" customFormat="1" ht="16" customHeight="1" spans="1:4">
      <c r="A1135" s="107" t="s">
        <v>798</v>
      </c>
      <c r="B1135" s="109"/>
      <c r="C1135" s="113"/>
      <c r="D1135" s="110"/>
    </row>
    <row r="1136" s="92" customFormat="1" ht="16" customHeight="1" spans="1:4">
      <c r="A1136" s="107" t="s">
        <v>1023</v>
      </c>
      <c r="B1136" s="109"/>
      <c r="C1136" s="113"/>
      <c r="D1136" s="110"/>
    </row>
    <row r="1137" s="92" customFormat="1" ht="16" customHeight="1" spans="1:4">
      <c r="A1137" s="107" t="s">
        <v>1024</v>
      </c>
      <c r="B1137" s="109"/>
      <c r="C1137" s="113"/>
      <c r="D1137" s="110"/>
    </row>
    <row r="1138" s="92" customFormat="1" ht="16" customHeight="1" spans="1:4">
      <c r="A1138" s="107" t="s">
        <v>1025</v>
      </c>
      <c r="B1138" s="109"/>
      <c r="C1138" s="113"/>
      <c r="D1138" s="110"/>
    </row>
    <row r="1139" s="92" customFormat="1" ht="16" customHeight="1" spans="1:4">
      <c r="A1139" s="107" t="s">
        <v>1026</v>
      </c>
      <c r="B1139" s="108">
        <v>1977</v>
      </c>
      <c r="C1139" s="109">
        <f>C1140+C1167+C1182</f>
        <v>5097</v>
      </c>
      <c r="D1139" s="110">
        <f t="shared" ref="D1139:D1141" si="53">(C1139-B1139)/B1139*100</f>
        <v>157.814871016692</v>
      </c>
    </row>
    <row r="1140" s="92" customFormat="1" ht="16" customHeight="1" spans="1:4">
      <c r="A1140" s="107" t="s">
        <v>1027</v>
      </c>
      <c r="B1140" s="108">
        <v>1888</v>
      </c>
      <c r="C1140" s="109">
        <f>SUM(C1141:C1166)</f>
        <v>4968</v>
      </c>
      <c r="D1140" s="110">
        <f t="shared" si="53"/>
        <v>163.135593220339</v>
      </c>
    </row>
    <row r="1141" s="92" customFormat="1" ht="16" customHeight="1" spans="1:4">
      <c r="A1141" s="112" t="s">
        <v>166</v>
      </c>
      <c r="B1141" s="108">
        <v>1289</v>
      </c>
      <c r="C1141" s="113">
        <v>1627</v>
      </c>
      <c r="D1141" s="110">
        <f t="shared" si="53"/>
        <v>26.22187742436</v>
      </c>
    </row>
    <row r="1142" s="92" customFormat="1" ht="16" customHeight="1" spans="1:4">
      <c r="A1142" s="112" t="s">
        <v>167</v>
      </c>
      <c r="B1142" s="108"/>
      <c r="C1142" s="113"/>
      <c r="D1142" s="110"/>
    </row>
    <row r="1143" s="92" customFormat="1" ht="16" customHeight="1" spans="1:4">
      <c r="A1143" s="112" t="s">
        <v>168</v>
      </c>
      <c r="B1143" s="108"/>
      <c r="C1143" s="113"/>
      <c r="D1143" s="110"/>
    </row>
    <row r="1144" s="92" customFormat="1" ht="16" customHeight="1" spans="1:4">
      <c r="A1144" s="112" t="s">
        <v>1028</v>
      </c>
      <c r="B1144" s="108"/>
      <c r="C1144" s="113"/>
      <c r="D1144" s="110"/>
    </row>
    <row r="1145" s="92" customFormat="1" ht="16" customHeight="1" spans="1:4">
      <c r="A1145" s="112" t="s">
        <v>1029</v>
      </c>
      <c r="B1145" s="108"/>
      <c r="C1145" s="113"/>
      <c r="D1145" s="110"/>
    </row>
    <row r="1146" s="92" customFormat="1" ht="16" customHeight="1" spans="1:4">
      <c r="A1146" s="112" t="s">
        <v>1030</v>
      </c>
      <c r="B1146" s="108"/>
      <c r="C1146" s="113"/>
      <c r="D1146" s="110"/>
    </row>
    <row r="1147" s="92" customFormat="1" ht="16" customHeight="1" spans="1:4">
      <c r="A1147" s="112" t="s">
        <v>1031</v>
      </c>
      <c r="B1147" s="108"/>
      <c r="C1147" s="113"/>
      <c r="D1147" s="110"/>
    </row>
    <row r="1148" s="92" customFormat="1" ht="16" customHeight="1" spans="1:4">
      <c r="A1148" s="112" t="s">
        <v>1032</v>
      </c>
      <c r="B1148" s="108"/>
      <c r="C1148" s="113"/>
      <c r="D1148" s="110"/>
    </row>
    <row r="1149" s="92" customFormat="1" ht="16" customHeight="1" spans="1:4">
      <c r="A1149" s="112" t="s">
        <v>1033</v>
      </c>
      <c r="B1149" s="108"/>
      <c r="C1149" s="113"/>
      <c r="D1149" s="110"/>
    </row>
    <row r="1150" s="92" customFormat="1" ht="16" customHeight="1" spans="1:4">
      <c r="A1150" s="112" t="s">
        <v>1034</v>
      </c>
      <c r="B1150" s="108"/>
      <c r="C1150" s="113"/>
      <c r="D1150" s="110"/>
    </row>
    <row r="1151" s="92" customFormat="1" ht="16" customHeight="1" spans="1:4">
      <c r="A1151" s="112" t="s">
        <v>1035</v>
      </c>
      <c r="B1151" s="108"/>
      <c r="C1151" s="113"/>
      <c r="D1151" s="110"/>
    </row>
    <row r="1152" s="92" customFormat="1" ht="16" customHeight="1" spans="1:4">
      <c r="A1152" s="112" t="s">
        <v>1036</v>
      </c>
      <c r="B1152" s="108"/>
      <c r="C1152" s="113"/>
      <c r="D1152" s="110"/>
    </row>
    <row r="1153" s="92" customFormat="1" ht="16" customHeight="1" spans="1:4">
      <c r="A1153" s="112" t="s">
        <v>1037</v>
      </c>
      <c r="B1153" s="108"/>
      <c r="C1153" s="113"/>
      <c r="D1153" s="110"/>
    </row>
    <row r="1154" s="92" customFormat="1" ht="16" customHeight="1" spans="1:4">
      <c r="A1154" s="112" t="s">
        <v>1038</v>
      </c>
      <c r="B1154" s="108"/>
      <c r="C1154" s="113"/>
      <c r="D1154" s="110"/>
    </row>
    <row r="1155" s="92" customFormat="1" ht="16" customHeight="1" spans="1:4">
      <c r="A1155" s="112" t="s">
        <v>1039</v>
      </c>
      <c r="B1155" s="108"/>
      <c r="C1155" s="113"/>
      <c r="D1155" s="110"/>
    </row>
    <row r="1156" s="92" customFormat="1" ht="16" customHeight="1" spans="1:4">
      <c r="A1156" s="112" t="s">
        <v>1040</v>
      </c>
      <c r="B1156" s="108"/>
      <c r="C1156" s="113"/>
      <c r="D1156" s="110"/>
    </row>
    <row r="1157" s="92" customFormat="1" ht="16" customHeight="1" spans="1:4">
      <c r="A1157" s="112" t="s">
        <v>1041</v>
      </c>
      <c r="B1157" s="108"/>
      <c r="C1157" s="113"/>
      <c r="D1157" s="110"/>
    </row>
    <row r="1158" s="92" customFormat="1" ht="16" customHeight="1" spans="1:4">
      <c r="A1158" s="112" t="s">
        <v>1042</v>
      </c>
      <c r="B1158" s="108"/>
      <c r="C1158" s="113"/>
      <c r="D1158" s="110"/>
    </row>
    <row r="1159" s="92" customFormat="1" ht="16" customHeight="1" spans="1:4">
      <c r="A1159" s="112" t="s">
        <v>1043</v>
      </c>
      <c r="B1159" s="108"/>
      <c r="C1159" s="113"/>
      <c r="D1159" s="110"/>
    </row>
    <row r="1160" s="92" customFormat="1" ht="16" customHeight="1" spans="1:4">
      <c r="A1160" s="112" t="s">
        <v>1044</v>
      </c>
      <c r="B1160" s="108"/>
      <c r="C1160" s="113"/>
      <c r="D1160" s="110"/>
    </row>
    <row r="1161" s="92" customFormat="1" ht="16" customHeight="1" spans="1:4">
      <c r="A1161" s="112" t="s">
        <v>1045</v>
      </c>
      <c r="B1161" s="108"/>
      <c r="C1161" s="113"/>
      <c r="D1161" s="110"/>
    </row>
    <row r="1162" s="92" customFormat="1" ht="16" customHeight="1" spans="1:4">
      <c r="A1162" s="112" t="s">
        <v>1046</v>
      </c>
      <c r="B1162" s="108"/>
      <c r="C1162" s="113"/>
      <c r="D1162" s="110"/>
    </row>
    <row r="1163" s="92" customFormat="1" ht="16" customHeight="1" spans="1:4">
      <c r="A1163" s="112" t="s">
        <v>1047</v>
      </c>
      <c r="B1163" s="108"/>
      <c r="C1163" s="113"/>
      <c r="D1163" s="110"/>
    </row>
    <row r="1164" s="92" customFormat="1" ht="16" customHeight="1" spans="1:4">
      <c r="A1164" s="112" t="s">
        <v>1048</v>
      </c>
      <c r="B1164" s="108"/>
      <c r="C1164" s="113"/>
      <c r="D1164" s="110"/>
    </row>
    <row r="1165" s="92" customFormat="1" ht="16" customHeight="1" spans="1:4">
      <c r="A1165" s="112" t="s">
        <v>175</v>
      </c>
      <c r="B1165" s="108">
        <v>599</v>
      </c>
      <c r="C1165" s="113">
        <v>3341</v>
      </c>
      <c r="D1165" s="110">
        <f t="shared" ref="D1165:D1168" si="54">(C1165-B1165)/B1165*100</f>
        <v>457.762938230384</v>
      </c>
    </row>
    <row r="1166" s="92" customFormat="1" ht="16" customHeight="1" spans="1:4">
      <c r="A1166" s="112" t="s">
        <v>1049</v>
      </c>
      <c r="B1166" s="108"/>
      <c r="C1166" s="113"/>
      <c r="D1166" s="110"/>
    </row>
    <row r="1167" s="92" customFormat="1" ht="16" customHeight="1" spans="1:4">
      <c r="A1167" s="107" t="s">
        <v>1050</v>
      </c>
      <c r="B1167" s="108">
        <v>89</v>
      </c>
      <c r="C1167" s="109">
        <f>SUM(C1168:C1181)</f>
        <v>129</v>
      </c>
      <c r="D1167" s="110">
        <f t="shared" si="54"/>
        <v>44.9438202247191</v>
      </c>
    </row>
    <row r="1168" s="92" customFormat="1" ht="16" customHeight="1" spans="1:4">
      <c r="A1168" s="112" t="s">
        <v>166</v>
      </c>
      <c r="B1168" s="108"/>
      <c r="C1168" s="113"/>
      <c r="D1168" s="110"/>
    </row>
    <row r="1169" s="92" customFormat="1" ht="16" customHeight="1" spans="1:4">
      <c r="A1169" s="112" t="s">
        <v>167</v>
      </c>
      <c r="B1169" s="108"/>
      <c r="C1169" s="113"/>
      <c r="D1169" s="110"/>
    </row>
    <row r="1170" s="92" customFormat="1" ht="16" customHeight="1" spans="1:4">
      <c r="A1170" s="112" t="s">
        <v>168</v>
      </c>
      <c r="B1170" s="108"/>
      <c r="C1170" s="113"/>
      <c r="D1170" s="110"/>
    </row>
    <row r="1171" s="92" customFormat="1" ht="16" customHeight="1" spans="1:4">
      <c r="A1171" s="112" t="s">
        <v>1051</v>
      </c>
      <c r="B1171" s="108">
        <v>54</v>
      </c>
      <c r="C1171" s="113">
        <v>64</v>
      </c>
      <c r="D1171" s="110">
        <f t="shared" ref="D1171:D1175" si="55">(C1171-B1171)/B1171*100</f>
        <v>18.5185185185185</v>
      </c>
    </row>
    <row r="1172" s="92" customFormat="1" ht="16" customHeight="1" spans="1:4">
      <c r="A1172" s="112" t="s">
        <v>1052</v>
      </c>
      <c r="B1172" s="108"/>
      <c r="C1172" s="113"/>
      <c r="D1172" s="110"/>
    </row>
    <row r="1173" s="92" customFormat="1" ht="16" customHeight="1" spans="1:4">
      <c r="A1173" s="112" t="s">
        <v>1053</v>
      </c>
      <c r="B1173" s="108"/>
      <c r="C1173" s="113"/>
      <c r="D1173" s="110"/>
    </row>
    <row r="1174" s="92" customFormat="1" ht="16" customHeight="1" spans="1:4">
      <c r="A1174" s="112" t="s">
        <v>1054</v>
      </c>
      <c r="B1174" s="108"/>
      <c r="C1174" s="113"/>
      <c r="D1174" s="110"/>
    </row>
    <row r="1175" s="92" customFormat="1" ht="16" customHeight="1" spans="1:4">
      <c r="A1175" s="112" t="s">
        <v>1055</v>
      </c>
      <c r="B1175" s="108">
        <v>35</v>
      </c>
      <c r="C1175" s="113">
        <v>65</v>
      </c>
      <c r="D1175" s="110">
        <f t="shared" si="55"/>
        <v>85.7142857142857</v>
      </c>
    </row>
    <row r="1176" s="92" customFormat="1" ht="16" customHeight="1" spans="1:4">
      <c r="A1176" s="112" t="s">
        <v>1056</v>
      </c>
      <c r="B1176" s="108"/>
      <c r="C1176" s="113"/>
      <c r="D1176" s="110"/>
    </row>
    <row r="1177" s="92" customFormat="1" ht="16" customHeight="1" spans="1:4">
      <c r="A1177" s="112" t="s">
        <v>1057</v>
      </c>
      <c r="B1177" s="108"/>
      <c r="C1177" s="113"/>
      <c r="D1177" s="110"/>
    </row>
    <row r="1178" s="92" customFormat="1" ht="16" customHeight="1" spans="1:4">
      <c r="A1178" s="112" t="s">
        <v>1058</v>
      </c>
      <c r="B1178" s="108"/>
      <c r="C1178" s="113"/>
      <c r="D1178" s="110"/>
    </row>
    <row r="1179" s="92" customFormat="1" ht="16" customHeight="1" spans="1:4">
      <c r="A1179" s="112" t="s">
        <v>1059</v>
      </c>
      <c r="B1179" s="108"/>
      <c r="C1179" s="113"/>
      <c r="D1179" s="110"/>
    </row>
    <row r="1180" s="92" customFormat="1" ht="16" customHeight="1" spans="1:4">
      <c r="A1180" s="112" t="s">
        <v>1060</v>
      </c>
      <c r="B1180" s="108"/>
      <c r="C1180" s="113"/>
      <c r="D1180" s="110"/>
    </row>
    <row r="1181" s="92" customFormat="1" ht="16" customHeight="1" spans="1:4">
      <c r="A1181" s="112" t="s">
        <v>1061</v>
      </c>
      <c r="B1181" s="108"/>
      <c r="C1181" s="113"/>
      <c r="D1181" s="110"/>
    </row>
    <row r="1182" s="92" customFormat="1" ht="16" customHeight="1" spans="1:4">
      <c r="A1182" s="107" t="s">
        <v>1062</v>
      </c>
      <c r="B1182" s="108"/>
      <c r="C1182" s="114">
        <f>C1183</f>
        <v>0</v>
      </c>
      <c r="D1182" s="110"/>
    </row>
    <row r="1183" s="92" customFormat="1" ht="16" customHeight="1" spans="1:4">
      <c r="A1183" s="112" t="s">
        <v>1063</v>
      </c>
      <c r="B1183" s="108"/>
      <c r="C1183" s="113"/>
      <c r="D1183" s="110"/>
    </row>
    <row r="1184" s="92" customFormat="1" ht="16" customHeight="1" spans="1:4">
      <c r="A1184" s="107" t="s">
        <v>1064</v>
      </c>
      <c r="B1184" s="108">
        <v>8753</v>
      </c>
      <c r="C1184" s="109">
        <f>SUM(C1185,C1197,C1201)</f>
        <v>8979</v>
      </c>
      <c r="D1184" s="110">
        <f>(C1184-B1184)/B1184*100</f>
        <v>2.58197189535017</v>
      </c>
    </row>
    <row r="1185" s="92" customFormat="1" ht="16" customHeight="1" spans="1:4">
      <c r="A1185" s="107" t="s">
        <v>1065</v>
      </c>
      <c r="B1185" s="108">
        <v>195</v>
      </c>
      <c r="C1185" s="109">
        <f>SUM(C1186:C1196)</f>
        <v>100</v>
      </c>
      <c r="D1185" s="110">
        <f>(C1185-B1185)/B1185*100</f>
        <v>-48.7179487179487</v>
      </c>
    </row>
    <row r="1186" s="92" customFormat="1" ht="16" customHeight="1" spans="1:4">
      <c r="A1186" s="112" t="s">
        <v>1066</v>
      </c>
      <c r="B1186" s="108"/>
      <c r="C1186" s="113"/>
      <c r="D1186" s="110"/>
    </row>
    <row r="1187" s="92" customFormat="1" ht="16" customHeight="1" spans="1:4">
      <c r="A1187" s="112" t="s">
        <v>1067</v>
      </c>
      <c r="B1187" s="108"/>
      <c r="C1187" s="113"/>
      <c r="D1187" s="110"/>
    </row>
    <row r="1188" s="92" customFormat="1" ht="16" customHeight="1" spans="1:4">
      <c r="A1188" s="112" t="s">
        <v>1068</v>
      </c>
      <c r="B1188" s="108"/>
      <c r="C1188" s="113"/>
      <c r="D1188" s="110"/>
    </row>
    <row r="1189" s="92" customFormat="1" ht="16" customHeight="1" spans="1:4">
      <c r="A1189" s="112" t="s">
        <v>1069</v>
      </c>
      <c r="B1189" s="108"/>
      <c r="C1189" s="113"/>
      <c r="D1189" s="110"/>
    </row>
    <row r="1190" s="92" customFormat="1" ht="16" customHeight="1" spans="1:4">
      <c r="A1190" s="112" t="s">
        <v>1070</v>
      </c>
      <c r="B1190" s="108">
        <v>120</v>
      </c>
      <c r="C1190" s="113">
        <v>51</v>
      </c>
      <c r="D1190" s="110">
        <f>(C1190-B1190)/B1190*100</f>
        <v>-57.5</v>
      </c>
    </row>
    <row r="1191" s="92" customFormat="1" ht="16" customHeight="1" spans="1:4">
      <c r="A1191" s="112" t="s">
        <v>1071</v>
      </c>
      <c r="B1191" s="108"/>
      <c r="C1191" s="113"/>
      <c r="D1191" s="110"/>
    </row>
    <row r="1192" s="92" customFormat="1" ht="16" customHeight="1" spans="1:4">
      <c r="A1192" s="112" t="s">
        <v>1072</v>
      </c>
      <c r="B1192" s="108"/>
      <c r="C1192" s="113"/>
      <c r="D1192" s="110"/>
    </row>
    <row r="1193" s="92" customFormat="1" ht="16" customHeight="1" spans="1:4">
      <c r="A1193" s="112" t="s">
        <v>1073</v>
      </c>
      <c r="B1193" s="108"/>
      <c r="C1193" s="113"/>
      <c r="D1193" s="110"/>
    </row>
    <row r="1194" s="92" customFormat="1" ht="16" customHeight="1" spans="1:4">
      <c r="A1194" s="112" t="s">
        <v>1074</v>
      </c>
      <c r="B1194" s="108"/>
      <c r="C1194" s="113"/>
      <c r="D1194" s="110"/>
    </row>
    <row r="1195" s="92" customFormat="1" ht="16" customHeight="1" spans="1:4">
      <c r="A1195" s="112" t="s">
        <v>1075</v>
      </c>
      <c r="B1195" s="108"/>
      <c r="C1195" s="113"/>
      <c r="D1195" s="110"/>
    </row>
    <row r="1196" s="92" customFormat="1" ht="16" customHeight="1" spans="1:4">
      <c r="A1196" s="112" t="s">
        <v>1076</v>
      </c>
      <c r="B1196" s="108">
        <v>75</v>
      </c>
      <c r="C1196" s="113">
        <v>49</v>
      </c>
      <c r="D1196" s="110">
        <f t="shared" ref="D1196:D1198" si="56">(C1196-B1196)/B1196*100</f>
        <v>-34.6666666666667</v>
      </c>
    </row>
    <row r="1197" s="92" customFormat="1" ht="16" customHeight="1" spans="1:4">
      <c r="A1197" s="107" t="s">
        <v>1077</v>
      </c>
      <c r="B1197" s="108">
        <v>8558</v>
      </c>
      <c r="C1197" s="109">
        <f>SUM(C1198:C1200)</f>
        <v>8879</v>
      </c>
      <c r="D1197" s="110">
        <f t="shared" si="56"/>
        <v>3.75087637298434</v>
      </c>
    </row>
    <row r="1198" s="92" customFormat="1" ht="16" customHeight="1" spans="1:4">
      <c r="A1198" s="112" t="s">
        <v>1078</v>
      </c>
      <c r="B1198" s="108">
        <v>8558</v>
      </c>
      <c r="C1198" s="113">
        <v>8879</v>
      </c>
      <c r="D1198" s="110">
        <f t="shared" si="56"/>
        <v>3.75087637298434</v>
      </c>
    </row>
    <row r="1199" s="92" customFormat="1" ht="16" customHeight="1" spans="1:4">
      <c r="A1199" s="112" t="s">
        <v>1079</v>
      </c>
      <c r="B1199" s="108"/>
      <c r="C1199" s="113"/>
      <c r="D1199" s="110"/>
    </row>
    <row r="1200" s="92" customFormat="1" ht="16" customHeight="1" spans="1:4">
      <c r="A1200" s="112" t="s">
        <v>1080</v>
      </c>
      <c r="B1200" s="108"/>
      <c r="C1200" s="113"/>
      <c r="D1200" s="110"/>
    </row>
    <row r="1201" s="92" customFormat="1" ht="16" customHeight="1" spans="1:4">
      <c r="A1201" s="107" t="s">
        <v>1081</v>
      </c>
      <c r="B1201" s="108"/>
      <c r="C1201" s="114">
        <f>SUM(C1202:C1204)</f>
        <v>0</v>
      </c>
      <c r="D1201" s="110"/>
    </row>
    <row r="1202" s="92" customFormat="1" ht="16" customHeight="1" spans="1:4">
      <c r="A1202" s="112" t="s">
        <v>1082</v>
      </c>
      <c r="B1202" s="108"/>
      <c r="C1202" s="113"/>
      <c r="D1202" s="110"/>
    </row>
    <row r="1203" s="92" customFormat="1" ht="16" customHeight="1" spans="1:4">
      <c r="A1203" s="112" t="s">
        <v>1083</v>
      </c>
      <c r="B1203" s="108"/>
      <c r="C1203" s="113"/>
      <c r="D1203" s="110"/>
    </row>
    <row r="1204" s="92" customFormat="1" ht="16" customHeight="1" spans="1:4">
      <c r="A1204" s="112" t="s">
        <v>1084</v>
      </c>
      <c r="B1204" s="108"/>
      <c r="C1204" s="113"/>
      <c r="D1204" s="110"/>
    </row>
    <row r="1205" s="92" customFormat="1" ht="16" customHeight="1" spans="1:4">
      <c r="A1205" s="107" t="s">
        <v>1085</v>
      </c>
      <c r="B1205" s="109">
        <f>B1206+B1224+B1230+B1236</f>
        <v>0</v>
      </c>
      <c r="C1205" s="109">
        <f>C1206+C1224+C1230+C1236</f>
        <v>0</v>
      </c>
      <c r="D1205" s="110"/>
    </row>
    <row r="1206" s="92" customFormat="1" ht="16" customHeight="1" spans="1:4">
      <c r="A1206" s="107" t="s">
        <v>1086</v>
      </c>
      <c r="B1206" s="109">
        <f>SUM(B1207:B1223)</f>
        <v>0</v>
      </c>
      <c r="C1206" s="109">
        <f>SUM(C1207:C1223)</f>
        <v>0</v>
      </c>
      <c r="D1206" s="110"/>
    </row>
    <row r="1207" s="92" customFormat="1" ht="16" customHeight="1" spans="1:4">
      <c r="A1207" s="112" t="s">
        <v>166</v>
      </c>
      <c r="B1207" s="109"/>
      <c r="C1207" s="113"/>
      <c r="D1207" s="110"/>
    </row>
    <row r="1208" s="92" customFormat="1" ht="16" customHeight="1" spans="1:4">
      <c r="A1208" s="112" t="s">
        <v>167</v>
      </c>
      <c r="B1208" s="109"/>
      <c r="C1208" s="113"/>
      <c r="D1208" s="110"/>
    </row>
    <row r="1209" s="92" customFormat="1" ht="16" customHeight="1" spans="1:4">
      <c r="A1209" s="112" t="s">
        <v>168</v>
      </c>
      <c r="B1209" s="109"/>
      <c r="C1209" s="113"/>
      <c r="D1209" s="110"/>
    </row>
    <row r="1210" s="92" customFormat="1" ht="16" customHeight="1" spans="1:4">
      <c r="A1210" s="112" t="s">
        <v>1087</v>
      </c>
      <c r="B1210" s="109"/>
      <c r="C1210" s="113"/>
      <c r="D1210" s="110"/>
    </row>
    <row r="1211" s="92" customFormat="1" ht="16" customHeight="1" spans="1:4">
      <c r="A1211" s="112" t="s">
        <v>1088</v>
      </c>
      <c r="B1211" s="109"/>
      <c r="C1211" s="113"/>
      <c r="D1211" s="110"/>
    </row>
    <row r="1212" s="92" customFormat="1" ht="16" customHeight="1" spans="1:4">
      <c r="A1212" s="112" t="s">
        <v>1089</v>
      </c>
      <c r="B1212" s="109"/>
      <c r="C1212" s="113"/>
      <c r="D1212" s="110"/>
    </row>
    <row r="1213" s="92" customFormat="1" ht="16" customHeight="1" spans="1:4">
      <c r="A1213" s="112" t="s">
        <v>1090</v>
      </c>
      <c r="B1213" s="109"/>
      <c r="C1213" s="113"/>
      <c r="D1213" s="110"/>
    </row>
    <row r="1214" s="92" customFormat="1" ht="16" customHeight="1" spans="1:4">
      <c r="A1214" s="112" t="s">
        <v>1091</v>
      </c>
      <c r="B1214" s="109"/>
      <c r="C1214" s="113"/>
      <c r="D1214" s="110"/>
    </row>
    <row r="1215" s="92" customFormat="1" ht="16" customHeight="1" spans="1:4">
      <c r="A1215" s="112" t="s">
        <v>1092</v>
      </c>
      <c r="B1215" s="109"/>
      <c r="C1215" s="113"/>
      <c r="D1215" s="110"/>
    </row>
    <row r="1216" s="92" customFormat="1" ht="16" customHeight="1" spans="1:4">
      <c r="A1216" s="112" t="s">
        <v>1093</v>
      </c>
      <c r="B1216" s="109"/>
      <c r="C1216" s="113"/>
      <c r="D1216" s="110"/>
    </row>
    <row r="1217" s="92" customFormat="1" ht="16" customHeight="1" spans="1:4">
      <c r="A1217" s="112" t="s">
        <v>1094</v>
      </c>
      <c r="B1217" s="109"/>
      <c r="C1217" s="113"/>
      <c r="D1217" s="110"/>
    </row>
    <row r="1218" s="92" customFormat="1" ht="16" customHeight="1" spans="1:4">
      <c r="A1218" s="112" t="s">
        <v>1095</v>
      </c>
      <c r="B1218" s="109"/>
      <c r="C1218" s="113"/>
      <c r="D1218" s="110"/>
    </row>
    <row r="1219" s="92" customFormat="1" ht="16" customHeight="1" spans="1:4">
      <c r="A1219" s="112" t="s">
        <v>1096</v>
      </c>
      <c r="B1219" s="109"/>
      <c r="C1219" s="113"/>
      <c r="D1219" s="110"/>
    </row>
    <row r="1220" s="92" customFormat="1" ht="16" customHeight="1" spans="1:4">
      <c r="A1220" s="112" t="s">
        <v>1097</v>
      </c>
      <c r="B1220" s="109"/>
      <c r="C1220" s="113"/>
      <c r="D1220" s="110"/>
    </row>
    <row r="1221" s="92" customFormat="1" ht="16" customHeight="1" spans="1:4">
      <c r="A1221" s="112" t="s">
        <v>1098</v>
      </c>
      <c r="B1221" s="109"/>
      <c r="C1221" s="113"/>
      <c r="D1221" s="110"/>
    </row>
    <row r="1222" s="92" customFormat="1" ht="16" customHeight="1" spans="1:4">
      <c r="A1222" s="112" t="s">
        <v>175</v>
      </c>
      <c r="B1222" s="109"/>
      <c r="C1222" s="113"/>
      <c r="D1222" s="110"/>
    </row>
    <row r="1223" s="92" customFormat="1" ht="16" customHeight="1" spans="1:4">
      <c r="A1223" s="112" t="s">
        <v>1099</v>
      </c>
      <c r="B1223" s="109"/>
      <c r="C1223" s="113"/>
      <c r="D1223" s="110"/>
    </row>
    <row r="1224" s="92" customFormat="1" ht="16" customHeight="1" spans="1:4">
      <c r="A1224" s="107" t="s">
        <v>1100</v>
      </c>
      <c r="B1224" s="114">
        <f>SUM(B1225:B1229)</f>
        <v>0</v>
      </c>
      <c r="C1224" s="114">
        <f>SUM(C1225:C1229)</f>
        <v>0</v>
      </c>
      <c r="D1224" s="110"/>
    </row>
    <row r="1225" s="92" customFormat="1" ht="16" customHeight="1" spans="1:4">
      <c r="A1225" s="112" t="s">
        <v>1101</v>
      </c>
      <c r="B1225" s="109"/>
      <c r="C1225" s="113"/>
      <c r="D1225" s="110"/>
    </row>
    <row r="1226" s="92" customFormat="1" ht="16" customHeight="1" spans="1:4">
      <c r="A1226" s="112" t="s">
        <v>1102</v>
      </c>
      <c r="B1226" s="109"/>
      <c r="C1226" s="113"/>
      <c r="D1226" s="110"/>
    </row>
    <row r="1227" s="92" customFormat="1" ht="16" customHeight="1" spans="1:4">
      <c r="A1227" s="112" t="s">
        <v>1103</v>
      </c>
      <c r="B1227" s="109"/>
      <c r="C1227" s="113"/>
      <c r="D1227" s="110"/>
    </row>
    <row r="1228" s="92" customFormat="1" ht="16" customHeight="1" spans="1:4">
      <c r="A1228" s="112" t="s">
        <v>1104</v>
      </c>
      <c r="B1228" s="109"/>
      <c r="C1228" s="113"/>
      <c r="D1228" s="110"/>
    </row>
    <row r="1229" s="92" customFormat="1" ht="16" customHeight="1" spans="1:4">
      <c r="A1229" s="112" t="s">
        <v>1105</v>
      </c>
      <c r="B1229" s="109"/>
      <c r="C1229" s="113"/>
      <c r="D1229" s="110"/>
    </row>
    <row r="1230" s="92" customFormat="1" ht="16" customHeight="1" spans="1:4">
      <c r="A1230" s="107" t="s">
        <v>1106</v>
      </c>
      <c r="B1230" s="114">
        <f>SUM(B1231:B1235)</f>
        <v>0</v>
      </c>
      <c r="C1230" s="114">
        <f>SUM(C1231:C1235)</f>
        <v>0</v>
      </c>
      <c r="D1230" s="110"/>
    </row>
    <row r="1231" s="92" customFormat="1" ht="16" customHeight="1" spans="1:4">
      <c r="A1231" s="112" t="s">
        <v>1107</v>
      </c>
      <c r="B1231" s="109"/>
      <c r="C1231" s="113"/>
      <c r="D1231" s="110"/>
    </row>
    <row r="1232" s="92" customFormat="1" ht="16" customHeight="1" spans="1:4">
      <c r="A1232" s="112" t="s">
        <v>1108</v>
      </c>
      <c r="B1232" s="109"/>
      <c r="C1232" s="113"/>
      <c r="D1232" s="110"/>
    </row>
    <row r="1233" s="92" customFormat="1" ht="16" customHeight="1" spans="1:4">
      <c r="A1233" s="112" t="s">
        <v>1109</v>
      </c>
      <c r="B1233" s="109"/>
      <c r="C1233" s="113"/>
      <c r="D1233" s="110"/>
    </row>
    <row r="1234" s="92" customFormat="1" ht="16" customHeight="1" spans="1:4">
      <c r="A1234" s="112" t="s">
        <v>1110</v>
      </c>
      <c r="B1234" s="109"/>
      <c r="C1234" s="113"/>
      <c r="D1234" s="110"/>
    </row>
    <row r="1235" s="92" customFormat="1" ht="16" customHeight="1" spans="1:4">
      <c r="A1235" s="112" t="s">
        <v>1111</v>
      </c>
      <c r="B1235" s="109"/>
      <c r="C1235" s="113"/>
      <c r="D1235" s="110"/>
    </row>
    <row r="1236" s="92" customFormat="1" ht="16" customHeight="1" spans="1:4">
      <c r="A1236" s="107" t="s">
        <v>1112</v>
      </c>
      <c r="B1236" s="114">
        <f>SUM(B1237:B1248)</f>
        <v>0</v>
      </c>
      <c r="C1236" s="114">
        <f>SUM(C1237:C1248)</f>
        <v>0</v>
      </c>
      <c r="D1236" s="110"/>
    </row>
    <row r="1237" s="92" customFormat="1" ht="16" customHeight="1" spans="1:4">
      <c r="A1237" s="112" t="s">
        <v>1113</v>
      </c>
      <c r="B1237" s="109"/>
      <c r="C1237" s="113"/>
      <c r="D1237" s="110"/>
    </row>
    <row r="1238" s="92" customFormat="1" ht="16" customHeight="1" spans="1:4">
      <c r="A1238" s="112" t="s">
        <v>1114</v>
      </c>
      <c r="B1238" s="109"/>
      <c r="C1238" s="113"/>
      <c r="D1238" s="110"/>
    </row>
    <row r="1239" s="92" customFormat="1" ht="16" customHeight="1" spans="1:4">
      <c r="A1239" s="112" t="s">
        <v>1115</v>
      </c>
      <c r="B1239" s="109"/>
      <c r="C1239" s="113"/>
      <c r="D1239" s="110"/>
    </row>
    <row r="1240" s="92" customFormat="1" ht="16" customHeight="1" spans="1:4">
      <c r="A1240" s="112" t="s">
        <v>1116</v>
      </c>
      <c r="B1240" s="109"/>
      <c r="C1240" s="113"/>
      <c r="D1240" s="110"/>
    </row>
    <row r="1241" s="92" customFormat="1" ht="16" customHeight="1" spans="1:4">
      <c r="A1241" s="112" t="s">
        <v>1117</v>
      </c>
      <c r="B1241" s="109"/>
      <c r="C1241" s="113"/>
      <c r="D1241" s="110"/>
    </row>
    <row r="1242" s="92" customFormat="1" ht="16" customHeight="1" spans="1:4">
      <c r="A1242" s="112" t="s">
        <v>1118</v>
      </c>
      <c r="B1242" s="109"/>
      <c r="C1242" s="113"/>
      <c r="D1242" s="110"/>
    </row>
    <row r="1243" s="92" customFormat="1" ht="16" customHeight="1" spans="1:4">
      <c r="A1243" s="112" t="s">
        <v>1119</v>
      </c>
      <c r="B1243" s="109"/>
      <c r="C1243" s="113"/>
      <c r="D1243" s="110"/>
    </row>
    <row r="1244" s="92" customFormat="1" ht="16" customHeight="1" spans="1:4">
      <c r="A1244" s="112" t="s">
        <v>1120</v>
      </c>
      <c r="B1244" s="109"/>
      <c r="C1244" s="113"/>
      <c r="D1244" s="110"/>
    </row>
    <row r="1245" s="92" customFormat="1" ht="16" customHeight="1" spans="1:4">
      <c r="A1245" s="112" t="s">
        <v>1121</v>
      </c>
      <c r="B1245" s="109"/>
      <c r="C1245" s="113"/>
      <c r="D1245" s="110"/>
    </row>
    <row r="1246" s="92" customFormat="1" ht="16" customHeight="1" spans="1:4">
      <c r="A1246" s="112" t="s">
        <v>1122</v>
      </c>
      <c r="B1246" s="109"/>
      <c r="C1246" s="113"/>
      <c r="D1246" s="110"/>
    </row>
    <row r="1247" s="92" customFormat="1" ht="16" customHeight="1" spans="1:4">
      <c r="A1247" s="112" t="s">
        <v>1123</v>
      </c>
      <c r="B1247" s="109"/>
      <c r="C1247" s="113"/>
      <c r="D1247" s="110"/>
    </row>
    <row r="1248" s="92" customFormat="1" ht="16" customHeight="1" spans="1:4">
      <c r="A1248" s="112" t="s">
        <v>1124</v>
      </c>
      <c r="B1248" s="109"/>
      <c r="C1248" s="113"/>
      <c r="D1248" s="110"/>
    </row>
    <row r="1249" s="92" customFormat="1" ht="16" customHeight="1" spans="1:4">
      <c r="A1249" s="107" t="s">
        <v>1125</v>
      </c>
      <c r="B1249" s="109">
        <f>B1250+B1261+B1268+B1276+B1289+B1293+B1297</f>
        <v>867</v>
      </c>
      <c r="C1249" s="109">
        <f>C1250+C1261+C1268+C1276+C1289+C1293+C1297</f>
        <v>989</v>
      </c>
      <c r="D1249" s="110">
        <f t="shared" ref="D1249:D1251" si="57">(C1249-B1249)/B1249*100</f>
        <v>14.0715109573241</v>
      </c>
    </row>
    <row r="1250" s="92" customFormat="1" ht="16" customHeight="1" spans="1:4">
      <c r="A1250" s="107" t="s">
        <v>1126</v>
      </c>
      <c r="B1250" s="109">
        <f>SUM(B1251:B1260)</f>
        <v>867</v>
      </c>
      <c r="C1250" s="109">
        <f>SUM(C1251:C1260)</f>
        <v>979</v>
      </c>
      <c r="D1250" s="110">
        <f t="shared" si="57"/>
        <v>12.9181084198385</v>
      </c>
    </row>
    <row r="1251" s="92" customFormat="1" ht="16" customHeight="1" spans="1:4">
      <c r="A1251" s="112" t="s">
        <v>166</v>
      </c>
      <c r="B1251" s="109">
        <v>867</v>
      </c>
      <c r="C1251" s="113">
        <v>979</v>
      </c>
      <c r="D1251" s="110">
        <f t="shared" si="57"/>
        <v>12.9181084198385</v>
      </c>
    </row>
    <row r="1252" s="92" customFormat="1" ht="16" customHeight="1" spans="1:4">
      <c r="A1252" s="112" t="s">
        <v>167</v>
      </c>
      <c r="B1252" s="109"/>
      <c r="C1252" s="113"/>
      <c r="D1252" s="110"/>
    </row>
    <row r="1253" s="92" customFormat="1" ht="16" customHeight="1" spans="1:4">
      <c r="A1253" s="112" t="s">
        <v>168</v>
      </c>
      <c r="B1253" s="109"/>
      <c r="C1253" s="113"/>
      <c r="D1253" s="110"/>
    </row>
    <row r="1254" s="92" customFormat="1" ht="16" customHeight="1" spans="1:4">
      <c r="A1254" s="112" t="s">
        <v>1127</v>
      </c>
      <c r="B1254" s="109"/>
      <c r="C1254" s="113"/>
      <c r="D1254" s="110"/>
    </row>
    <row r="1255" s="92" customFormat="1" ht="16" customHeight="1" spans="1:4">
      <c r="A1255" s="112" t="s">
        <v>1128</v>
      </c>
      <c r="B1255" s="109"/>
      <c r="C1255" s="113"/>
      <c r="D1255" s="110"/>
    </row>
    <row r="1256" s="92" customFormat="1" ht="16" customHeight="1" spans="1:4">
      <c r="A1256" s="112" t="s">
        <v>1129</v>
      </c>
      <c r="B1256" s="109"/>
      <c r="C1256" s="113"/>
      <c r="D1256" s="110"/>
    </row>
    <row r="1257" s="92" customFormat="1" ht="16" customHeight="1" spans="1:4">
      <c r="A1257" s="112" t="s">
        <v>1130</v>
      </c>
      <c r="B1257" s="109"/>
      <c r="C1257" s="113"/>
      <c r="D1257" s="110"/>
    </row>
    <row r="1258" s="92" customFormat="1" ht="16" customHeight="1" spans="1:4">
      <c r="A1258" s="112" t="s">
        <v>1131</v>
      </c>
      <c r="B1258" s="109"/>
      <c r="C1258" s="113"/>
      <c r="D1258" s="110"/>
    </row>
    <row r="1259" s="92" customFormat="1" ht="16" customHeight="1" spans="1:4">
      <c r="A1259" s="112" t="s">
        <v>175</v>
      </c>
      <c r="B1259" s="109"/>
      <c r="C1259" s="113"/>
      <c r="D1259" s="110"/>
    </row>
    <row r="1260" s="92" customFormat="1" ht="16" customHeight="1" spans="1:4">
      <c r="A1260" s="112" t="s">
        <v>1132</v>
      </c>
      <c r="B1260" s="109"/>
      <c r="C1260" s="113"/>
      <c r="D1260" s="110"/>
    </row>
    <row r="1261" s="92" customFormat="1" ht="16" customHeight="1" spans="1:4">
      <c r="A1261" s="107" t="s">
        <v>1133</v>
      </c>
      <c r="B1261" s="109">
        <f>SUM(B1262:B1267)</f>
        <v>0</v>
      </c>
      <c r="C1261" s="109">
        <f>SUM(C1262:C1267)</f>
        <v>0</v>
      </c>
      <c r="D1261" s="110"/>
    </row>
    <row r="1262" s="92" customFormat="1" ht="16" customHeight="1" spans="1:4">
      <c r="A1262" s="112" t="s">
        <v>166</v>
      </c>
      <c r="B1262" s="109"/>
      <c r="C1262" s="113"/>
      <c r="D1262" s="110"/>
    </row>
    <row r="1263" s="92" customFormat="1" ht="16" customHeight="1" spans="1:4">
      <c r="A1263" s="112" t="s">
        <v>167</v>
      </c>
      <c r="B1263" s="109"/>
      <c r="C1263" s="113"/>
      <c r="D1263" s="110"/>
    </row>
    <row r="1264" s="92" customFormat="1" ht="16" customHeight="1" spans="1:4">
      <c r="A1264" s="112" t="s">
        <v>168</v>
      </c>
      <c r="B1264" s="109"/>
      <c r="C1264" s="113"/>
      <c r="D1264" s="110"/>
    </row>
    <row r="1265" s="92" customFormat="1" ht="16" customHeight="1" spans="1:4">
      <c r="A1265" s="112" t="s">
        <v>1134</v>
      </c>
      <c r="B1265" s="109"/>
      <c r="C1265" s="113"/>
      <c r="D1265" s="110"/>
    </row>
    <row r="1266" s="92" customFormat="1" ht="16" customHeight="1" spans="1:4">
      <c r="A1266" s="112" t="s">
        <v>175</v>
      </c>
      <c r="B1266" s="109"/>
      <c r="C1266" s="113"/>
      <c r="D1266" s="110"/>
    </row>
    <row r="1267" s="92" customFormat="1" ht="16" customHeight="1" spans="1:4">
      <c r="A1267" s="112" t="s">
        <v>1135</v>
      </c>
      <c r="B1267" s="109"/>
      <c r="C1267" s="113"/>
      <c r="D1267" s="110"/>
    </row>
    <row r="1268" s="92" customFormat="1" ht="16" customHeight="1" spans="1:4">
      <c r="A1268" s="107" t="s">
        <v>1136</v>
      </c>
      <c r="B1268" s="114">
        <f>SUM(B1269:B1275)</f>
        <v>0</v>
      </c>
      <c r="C1268" s="114">
        <f>SUM(C1269:C1275)</f>
        <v>0</v>
      </c>
      <c r="D1268" s="110"/>
    </row>
    <row r="1269" s="92" customFormat="1" ht="16" customHeight="1" spans="1:4">
      <c r="A1269" s="112" t="s">
        <v>166</v>
      </c>
      <c r="B1269" s="109"/>
      <c r="C1269" s="113"/>
      <c r="D1269" s="110"/>
    </row>
    <row r="1270" s="92" customFormat="1" ht="16" customHeight="1" spans="1:4">
      <c r="A1270" s="112" t="s">
        <v>167</v>
      </c>
      <c r="B1270" s="109"/>
      <c r="C1270" s="113"/>
      <c r="D1270" s="110"/>
    </row>
    <row r="1271" s="92" customFormat="1" ht="16" customHeight="1" spans="1:4">
      <c r="A1271" s="112" t="s">
        <v>168</v>
      </c>
      <c r="B1271" s="109"/>
      <c r="C1271" s="113"/>
      <c r="D1271" s="110"/>
    </row>
    <row r="1272" s="92" customFormat="1" ht="16" customHeight="1" spans="1:4">
      <c r="A1272" s="112" t="s">
        <v>1137</v>
      </c>
      <c r="B1272" s="109"/>
      <c r="C1272" s="113"/>
      <c r="D1272" s="110"/>
    </row>
    <row r="1273" s="92" customFormat="1" ht="16" customHeight="1" spans="1:4">
      <c r="A1273" s="112" t="s">
        <v>1138</v>
      </c>
      <c r="B1273" s="109"/>
      <c r="C1273" s="113"/>
      <c r="D1273" s="110"/>
    </row>
    <row r="1274" s="92" customFormat="1" ht="16" customHeight="1" spans="1:4">
      <c r="A1274" s="112" t="s">
        <v>175</v>
      </c>
      <c r="B1274" s="109"/>
      <c r="C1274" s="113"/>
      <c r="D1274" s="110"/>
    </row>
    <row r="1275" s="92" customFormat="1" ht="16" customHeight="1" spans="1:4">
      <c r="A1275" s="112" t="s">
        <v>1139</v>
      </c>
      <c r="B1275" s="109"/>
      <c r="C1275" s="122"/>
      <c r="D1275" s="110"/>
    </row>
    <row r="1276" s="92" customFormat="1" ht="16" customHeight="1" spans="1:4">
      <c r="A1276" s="107" t="s">
        <v>1140</v>
      </c>
      <c r="B1276" s="114">
        <f>SUM(B1277:B1288)</f>
        <v>0</v>
      </c>
      <c r="C1276" s="114">
        <f>SUM(C1277:C1288)</f>
        <v>0</v>
      </c>
      <c r="D1276" s="110"/>
    </row>
    <row r="1277" s="92" customFormat="1" ht="16" customHeight="1" spans="1:4">
      <c r="A1277" s="112" t="s">
        <v>166</v>
      </c>
      <c r="B1277" s="109"/>
      <c r="C1277" s="113"/>
      <c r="D1277" s="110"/>
    </row>
    <row r="1278" s="92" customFormat="1" ht="16" customHeight="1" spans="1:4">
      <c r="A1278" s="112" t="s">
        <v>167</v>
      </c>
      <c r="B1278" s="109"/>
      <c r="C1278" s="113"/>
      <c r="D1278" s="110"/>
    </row>
    <row r="1279" s="92" customFormat="1" ht="16" customHeight="1" spans="1:4">
      <c r="A1279" s="112" t="s">
        <v>168</v>
      </c>
      <c r="B1279" s="109"/>
      <c r="C1279" s="123"/>
      <c r="D1279" s="110"/>
    </row>
    <row r="1280" s="92" customFormat="1" ht="16" customHeight="1" spans="1:4">
      <c r="A1280" s="112" t="s">
        <v>1141</v>
      </c>
      <c r="B1280" s="109"/>
      <c r="C1280" s="123"/>
      <c r="D1280" s="110"/>
    </row>
    <row r="1281" s="92" customFormat="1" ht="16" customHeight="1" spans="1:4">
      <c r="A1281" s="112" t="s">
        <v>1142</v>
      </c>
      <c r="B1281" s="109"/>
      <c r="C1281" s="123"/>
      <c r="D1281" s="110"/>
    </row>
    <row r="1282" s="92" customFormat="1" ht="16" customHeight="1" spans="1:4">
      <c r="A1282" s="112" t="s">
        <v>1143</v>
      </c>
      <c r="B1282" s="109"/>
      <c r="C1282" s="123"/>
      <c r="D1282" s="110"/>
    </row>
    <row r="1283" s="92" customFormat="1" ht="16" customHeight="1" spans="1:4">
      <c r="A1283" s="112" t="s">
        <v>1144</v>
      </c>
      <c r="B1283" s="109"/>
      <c r="C1283" s="123"/>
      <c r="D1283" s="110"/>
    </row>
    <row r="1284" s="92" customFormat="1" ht="16" customHeight="1" spans="1:4">
      <c r="A1284" s="112" t="s">
        <v>1145</v>
      </c>
      <c r="B1284" s="109"/>
      <c r="C1284" s="123"/>
      <c r="D1284" s="110"/>
    </row>
    <row r="1285" s="92" customFormat="1" ht="16" customHeight="1" spans="1:4">
      <c r="A1285" s="112" t="s">
        <v>1146</v>
      </c>
      <c r="B1285" s="109"/>
      <c r="C1285" s="123"/>
      <c r="D1285" s="110"/>
    </row>
    <row r="1286" s="92" customFormat="1" ht="16" customHeight="1" spans="1:4">
      <c r="A1286" s="112" t="s">
        <v>1147</v>
      </c>
      <c r="B1286" s="109"/>
      <c r="C1286" s="123"/>
      <c r="D1286" s="110"/>
    </row>
    <row r="1287" s="92" customFormat="1" ht="16" customHeight="1" spans="1:4">
      <c r="A1287" s="112" t="s">
        <v>1148</v>
      </c>
      <c r="B1287" s="109"/>
      <c r="C1287" s="123"/>
      <c r="D1287" s="110"/>
    </row>
    <row r="1288" s="92" customFormat="1" ht="16" customHeight="1" spans="1:4">
      <c r="A1288" s="112" t="s">
        <v>1149</v>
      </c>
      <c r="B1288" s="109"/>
      <c r="C1288" s="123"/>
      <c r="D1288" s="110"/>
    </row>
    <row r="1289" s="92" customFormat="1" ht="16" customHeight="1" spans="1:4">
      <c r="A1289" s="107" t="s">
        <v>1150</v>
      </c>
      <c r="B1289" s="109">
        <f>SUM(B1290:B1292)</f>
        <v>0</v>
      </c>
      <c r="C1289" s="109">
        <f>SUM(C1290:C1292)</f>
        <v>0</v>
      </c>
      <c r="D1289" s="110"/>
    </row>
    <row r="1290" s="92" customFormat="1" ht="16" customHeight="1" spans="1:4">
      <c r="A1290" s="112" t="s">
        <v>1151</v>
      </c>
      <c r="B1290" s="109"/>
      <c r="C1290" s="123"/>
      <c r="D1290" s="110"/>
    </row>
    <row r="1291" s="92" customFormat="1" ht="16" customHeight="1" spans="1:4">
      <c r="A1291" s="112" t="s">
        <v>1152</v>
      </c>
      <c r="B1291" s="109"/>
      <c r="C1291" s="123"/>
      <c r="D1291" s="110"/>
    </row>
    <row r="1292" s="92" customFormat="1" ht="16" customHeight="1" spans="1:4">
      <c r="A1292" s="112" t="s">
        <v>1153</v>
      </c>
      <c r="B1292" s="109"/>
      <c r="C1292" s="123"/>
      <c r="D1292" s="110"/>
    </row>
    <row r="1293" s="92" customFormat="1" ht="16" customHeight="1" spans="1:4">
      <c r="A1293" s="107" t="s">
        <v>1154</v>
      </c>
      <c r="B1293" s="109">
        <f>SUM(B1294:B1296)</f>
        <v>0</v>
      </c>
      <c r="C1293" s="109">
        <f>SUM(C1294:C1296)</f>
        <v>10</v>
      </c>
      <c r="D1293" s="110"/>
    </row>
    <row r="1294" s="92" customFormat="1" ht="16" customHeight="1" spans="1:4">
      <c r="A1294" s="112" t="s">
        <v>1155</v>
      </c>
      <c r="B1294" s="109"/>
      <c r="C1294" s="123">
        <v>10</v>
      </c>
      <c r="D1294" s="110"/>
    </row>
    <row r="1295" s="92" customFormat="1" ht="16" customHeight="1" spans="1:4">
      <c r="A1295" s="112" t="s">
        <v>1156</v>
      </c>
      <c r="B1295" s="109"/>
      <c r="C1295" s="123"/>
      <c r="D1295" s="110"/>
    </row>
    <row r="1296" s="92" customFormat="1" ht="16" customHeight="1" spans="1:4">
      <c r="A1296" s="112" t="s">
        <v>1157</v>
      </c>
      <c r="B1296" s="109"/>
      <c r="C1296" s="123"/>
      <c r="D1296" s="110"/>
    </row>
    <row r="1297" s="92" customFormat="1" ht="16" customHeight="1" spans="1:4">
      <c r="A1297" s="107" t="s">
        <v>1158</v>
      </c>
      <c r="B1297" s="114">
        <f>B1298</f>
        <v>0</v>
      </c>
      <c r="C1297" s="114">
        <f>C1298</f>
        <v>0</v>
      </c>
      <c r="D1297" s="110"/>
    </row>
    <row r="1298" s="92" customFormat="1" ht="16" customHeight="1" spans="1:4">
      <c r="A1298" s="112" t="s">
        <v>1159</v>
      </c>
      <c r="B1298" s="109"/>
      <c r="C1298" s="123"/>
      <c r="D1298" s="110"/>
    </row>
    <row r="1299" s="92" customFormat="1" ht="16" customHeight="1" spans="1:4">
      <c r="A1299" s="107" t="s">
        <v>1186</v>
      </c>
      <c r="B1299" s="118">
        <v>5510</v>
      </c>
      <c r="C1299" s="124">
        <v>3500</v>
      </c>
      <c r="D1299" s="110">
        <f>(C1299-B1299)/B1299*100</f>
        <v>-36.4791288566243</v>
      </c>
    </row>
    <row r="1300" s="92" customFormat="1" ht="16" customHeight="1" spans="1:4">
      <c r="A1300" s="107" t="s">
        <v>1161</v>
      </c>
      <c r="B1300" s="118">
        <f>B1301</f>
        <v>302227</v>
      </c>
      <c r="C1300" s="118">
        <f>C1301</f>
        <v>1663</v>
      </c>
      <c r="D1300" s="110">
        <f t="shared" ref="D1300:D1303" si="58">(C1300-B1300)/B1300*100</f>
        <v>-99.4497513458427</v>
      </c>
    </row>
    <row r="1301" s="92" customFormat="1" ht="16" customHeight="1" spans="1:4">
      <c r="A1301" s="107" t="s">
        <v>1025</v>
      </c>
      <c r="B1301" s="109">
        <f>B1302</f>
        <v>302227</v>
      </c>
      <c r="C1301" s="109">
        <f>C1302</f>
        <v>1663</v>
      </c>
      <c r="D1301" s="110">
        <f t="shared" si="58"/>
        <v>-99.4497513458427</v>
      </c>
    </row>
    <row r="1302" s="92" customFormat="1" ht="16" customHeight="1" spans="1:4">
      <c r="A1302" s="112" t="s">
        <v>319</v>
      </c>
      <c r="B1302" s="109">
        <v>302227</v>
      </c>
      <c r="C1302" s="123">
        <v>1663</v>
      </c>
      <c r="D1302" s="110">
        <f t="shared" si="58"/>
        <v>-99.4497513458427</v>
      </c>
    </row>
    <row r="1303" s="92" customFormat="1" ht="16" customHeight="1" spans="1:4">
      <c r="A1303" s="107" t="s">
        <v>1162</v>
      </c>
      <c r="B1303" s="109">
        <f>SUM(B1304:B1305,B1310)</f>
        <v>3861</v>
      </c>
      <c r="C1303" s="109">
        <f>SUM(C1304:C1305,C1310)</f>
        <v>3929</v>
      </c>
      <c r="D1303" s="110">
        <f t="shared" si="58"/>
        <v>1.76120176120176</v>
      </c>
    </row>
    <row r="1304" s="92" customFormat="1" ht="16" customHeight="1" spans="1:4">
      <c r="A1304" s="107" t="s">
        <v>1163</v>
      </c>
      <c r="B1304" s="114"/>
      <c r="C1304" s="125"/>
      <c r="D1304" s="110"/>
    </row>
    <row r="1305" s="92" customFormat="1" ht="16" customHeight="1" spans="1:4">
      <c r="A1305" s="107" t="s">
        <v>1164</v>
      </c>
      <c r="B1305" s="116">
        <f>SUM(B1306:B1309)</f>
        <v>0</v>
      </c>
      <c r="C1305" s="116">
        <f>SUM(C1306:C1309)</f>
        <v>0</v>
      </c>
      <c r="D1305" s="110"/>
    </row>
    <row r="1306" s="92" customFormat="1" ht="16" customHeight="1" spans="1:4">
      <c r="A1306" s="112" t="s">
        <v>1165</v>
      </c>
      <c r="B1306" s="109"/>
      <c r="C1306" s="123"/>
      <c r="D1306" s="110"/>
    </row>
    <row r="1307" s="92" customFormat="1" ht="16" customHeight="1" spans="1:4">
      <c r="A1307" s="112" t="s">
        <v>1166</v>
      </c>
      <c r="B1307" s="111"/>
      <c r="C1307" s="123"/>
      <c r="D1307" s="110"/>
    </row>
    <row r="1308" s="92" customFormat="1" ht="16" customHeight="1" spans="1:4">
      <c r="A1308" s="112" t="s">
        <v>1167</v>
      </c>
      <c r="B1308" s="109"/>
      <c r="C1308" s="123"/>
      <c r="D1308" s="110"/>
    </row>
    <row r="1309" s="92" customFormat="1" ht="16" customHeight="1" spans="1:4">
      <c r="A1309" s="112" t="s">
        <v>1168</v>
      </c>
      <c r="B1309" s="109"/>
      <c r="C1309" s="123"/>
      <c r="D1309" s="110"/>
    </row>
    <row r="1310" s="92" customFormat="1" ht="16" customHeight="1" spans="1:4">
      <c r="A1310" s="107" t="s">
        <v>1169</v>
      </c>
      <c r="B1310" s="109">
        <f>SUM(B1311:B1314)</f>
        <v>3861</v>
      </c>
      <c r="C1310" s="109">
        <v>3929</v>
      </c>
      <c r="D1310" s="110">
        <f>(C1310-B1310)/B1310*100</f>
        <v>1.76120176120176</v>
      </c>
    </row>
    <row r="1311" s="92" customFormat="1" ht="16" customHeight="1" spans="1:4">
      <c r="A1311" s="112" t="s">
        <v>1170</v>
      </c>
      <c r="B1311" s="109">
        <v>3861</v>
      </c>
      <c r="C1311" s="123">
        <v>3929</v>
      </c>
      <c r="D1311" s="110">
        <f>(C1311-B1311)/B1311*100</f>
        <v>1.76120176120176</v>
      </c>
    </row>
    <row r="1312" s="92" customFormat="1" ht="16" customHeight="1" spans="1:4">
      <c r="A1312" s="112" t="s">
        <v>1171</v>
      </c>
      <c r="B1312" s="118"/>
      <c r="C1312" s="123"/>
      <c r="D1312" s="110"/>
    </row>
    <row r="1313" s="92" customFormat="1" ht="16" customHeight="1" spans="1:4">
      <c r="A1313" s="112" t="s">
        <v>1172</v>
      </c>
      <c r="B1313" s="109"/>
      <c r="C1313" s="123"/>
      <c r="D1313" s="110"/>
    </row>
    <row r="1314" s="92" customFormat="1" ht="16" customHeight="1" spans="1:4">
      <c r="A1314" s="112" t="s">
        <v>1173</v>
      </c>
      <c r="B1314" s="111"/>
      <c r="C1314" s="123"/>
      <c r="D1314" s="110"/>
    </row>
    <row r="1315" s="92" customFormat="1" ht="16" customHeight="1" spans="1:4">
      <c r="A1315" s="107" t="s">
        <v>1174</v>
      </c>
      <c r="B1315" s="114">
        <f>SUM(B1316:B1318)</f>
        <v>0</v>
      </c>
      <c r="C1315" s="114">
        <f>SUM(C1316:C1318)</f>
        <v>0</v>
      </c>
      <c r="D1315" s="110"/>
    </row>
    <row r="1316" s="92" customFormat="1" ht="16" customHeight="1" spans="1:4">
      <c r="A1316" s="107" t="s">
        <v>1175</v>
      </c>
      <c r="B1316" s="114"/>
      <c r="C1316" s="125"/>
      <c r="D1316" s="110"/>
    </row>
    <row r="1317" s="92" customFormat="1" ht="16" customHeight="1" spans="1:4">
      <c r="A1317" s="107" t="s">
        <v>1176</v>
      </c>
      <c r="B1317" s="114"/>
      <c r="C1317" s="125"/>
      <c r="D1317" s="110"/>
    </row>
    <row r="1318" s="92" customFormat="1" ht="16" customHeight="1" spans="1:4">
      <c r="A1318" s="107" t="s">
        <v>1177</v>
      </c>
      <c r="B1318" s="109"/>
      <c r="C1318" s="123"/>
      <c r="D1318" s="110"/>
    </row>
    <row r="1319" s="92" customFormat="1" ht="16" customHeight="1" spans="1:4">
      <c r="A1319" s="126"/>
      <c r="B1319" s="125"/>
      <c r="C1319" s="125"/>
      <c r="D1319" s="110"/>
    </row>
    <row r="1320" s="92" customFormat="1" ht="16" customHeight="1" spans="1:4">
      <c r="A1320" s="72" t="s">
        <v>1178</v>
      </c>
      <c r="B1320" s="127">
        <f>B6+B235+B275+B294+B384+B436+B492+B549+B677+B750+B827+B850+B957+B1015+B1079+B1099+B1129+B1139+B1184+B1205+B1249+B1300+B1303+B1315+B1299</f>
        <v>569645</v>
      </c>
      <c r="C1320" s="127">
        <f>C6+C235+C275+C294+C384+C436+C492+C549+C677+C750+C827+C850+C957+C1015+C1079+C1099+C1129+C1139+C1184+C1205+C1249+C1300+C1303+C1315+C1299</f>
        <v>329007</v>
      </c>
      <c r="D1320" s="110">
        <f>(C1320-B1320)/B1320*100</f>
        <v>-42.2435025322789</v>
      </c>
    </row>
  </sheetData>
  <mergeCells count="1">
    <mergeCell ref="A2:D2"/>
  </mergeCells>
  <pageMargins left="0.786805555555556" right="0.826388888888889" top="0.984027777777778" bottom="1.02361111111111" header="0.511805555555556" footer="0.786805555555556"/>
  <pageSetup paperSize="9" firstPageNumber="42" orientation="portrait" useFirstPageNumber="1" horizontalDpi="600"/>
  <headerFooter>
    <oddFooter>&amp;C&amp;15— &amp;P 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5" workbookViewId="0">
      <selection activeCell="C14" sqref="C14"/>
    </sheetView>
  </sheetViews>
  <sheetFormatPr defaultColWidth="9" defaultRowHeight="13.5" outlineLevelCol="4"/>
  <cols>
    <col min="1" max="1" width="36.5916666666667" style="73" customWidth="1"/>
    <col min="2" max="2" width="8.9" style="43" customWidth="1"/>
    <col min="3" max="3" width="11" style="43" customWidth="1"/>
    <col min="4" max="4" width="15.9" style="43" customWidth="1"/>
    <col min="5" max="5" width="6.5" style="42" customWidth="1"/>
    <col min="6" max="16384" width="9" style="42"/>
  </cols>
  <sheetData>
    <row r="1" ht="18" customHeight="1" spans="1:1">
      <c r="A1" s="48" t="s">
        <v>1187</v>
      </c>
    </row>
    <row r="2" ht="24.75" customHeight="1" spans="1:5">
      <c r="A2" s="74" t="s">
        <v>1188</v>
      </c>
      <c r="B2" s="75"/>
      <c r="C2" s="75"/>
      <c r="D2" s="75"/>
      <c r="E2" s="75"/>
    </row>
    <row r="3" customFormat="1" ht="18" customHeight="1" spans="1:5">
      <c r="A3" s="74"/>
      <c r="B3" s="75"/>
      <c r="C3" s="75"/>
      <c r="D3" s="75"/>
      <c r="E3" s="75"/>
    </row>
    <row r="4" s="43" customFormat="1" ht="25.5" customHeight="1" spans="1:5">
      <c r="A4" s="76" t="s">
        <v>128</v>
      </c>
      <c r="B4" s="77"/>
      <c r="C4" s="77"/>
      <c r="D4" s="77"/>
      <c r="E4" s="78" t="s">
        <v>23</v>
      </c>
    </row>
    <row r="5" ht="59" customHeight="1" spans="1:5">
      <c r="A5" s="79" t="s">
        <v>129</v>
      </c>
      <c r="B5" s="79" t="s">
        <v>1181</v>
      </c>
      <c r="C5" s="79" t="s">
        <v>1182</v>
      </c>
      <c r="D5" s="79" t="s">
        <v>132</v>
      </c>
      <c r="E5" s="80" t="s">
        <v>1189</v>
      </c>
    </row>
    <row r="6" ht="20" customHeight="1" spans="1:5">
      <c r="A6" s="81" t="s">
        <v>1190</v>
      </c>
      <c r="B6" s="82"/>
      <c r="C6" s="82"/>
      <c r="D6" s="82"/>
      <c r="E6" s="83"/>
    </row>
    <row r="7" ht="38.1" customHeight="1" spans="1:5">
      <c r="A7" s="81" t="s">
        <v>1191</v>
      </c>
      <c r="B7" s="82"/>
      <c r="C7" s="82"/>
      <c r="D7" s="82"/>
      <c r="E7" s="83"/>
    </row>
    <row r="8" ht="20" customHeight="1" spans="1:5">
      <c r="A8" s="81" t="s">
        <v>1192</v>
      </c>
      <c r="B8" s="82"/>
      <c r="C8" s="82"/>
      <c r="D8" s="82"/>
      <c r="E8" s="83"/>
    </row>
    <row r="9" ht="20" customHeight="1" spans="1:5">
      <c r="A9" s="84" t="s">
        <v>1193</v>
      </c>
      <c r="B9" s="82"/>
      <c r="C9" s="82"/>
      <c r="D9" s="82"/>
      <c r="E9" s="83"/>
    </row>
    <row r="10" ht="20" customHeight="1" spans="1:5">
      <c r="A10" s="84" t="s">
        <v>1194</v>
      </c>
      <c r="B10" s="82"/>
      <c r="C10" s="82"/>
      <c r="D10" s="82"/>
      <c r="E10" s="83"/>
    </row>
    <row r="11" ht="20" customHeight="1" spans="1:5">
      <c r="A11" s="81" t="s">
        <v>1195</v>
      </c>
      <c r="B11" s="82"/>
      <c r="C11" s="82"/>
      <c r="D11" s="82"/>
      <c r="E11" s="83"/>
    </row>
    <row r="12" ht="20" customHeight="1" spans="1:5">
      <c r="A12" s="81" t="s">
        <v>1196</v>
      </c>
      <c r="B12" s="82">
        <v>214</v>
      </c>
      <c r="C12" s="82">
        <v>1786</v>
      </c>
      <c r="D12" s="85">
        <f>(C12-B12)/B12*100</f>
        <v>734.579439252336</v>
      </c>
      <c r="E12" s="83"/>
    </row>
    <row r="13" ht="20" customHeight="1" spans="1:5">
      <c r="A13" s="81" t="s">
        <v>1197</v>
      </c>
      <c r="B13" s="82">
        <v>162</v>
      </c>
      <c r="C13" s="82">
        <v>338</v>
      </c>
      <c r="D13" s="85">
        <f>(C13-B13)/B13*100</f>
        <v>108.641975308642</v>
      </c>
      <c r="E13" s="83"/>
    </row>
    <row r="14" ht="20" customHeight="1" spans="1:5">
      <c r="A14" s="81" t="s">
        <v>1198</v>
      </c>
      <c r="B14" s="82">
        <v>40075</v>
      </c>
      <c r="C14" s="82">
        <v>84581</v>
      </c>
      <c r="D14" s="85">
        <f>(C14-B14)/B14*100</f>
        <v>111.056768558952</v>
      </c>
      <c r="E14" s="83"/>
    </row>
    <row r="15" ht="20" customHeight="1" spans="1:5">
      <c r="A15" s="81" t="s">
        <v>1199</v>
      </c>
      <c r="B15" s="82"/>
      <c r="C15" s="82"/>
      <c r="D15" s="82"/>
      <c r="E15" s="83"/>
    </row>
    <row r="16" ht="20" customHeight="1" spans="1:5">
      <c r="A16" s="81" t="s">
        <v>1200</v>
      </c>
      <c r="B16" s="82"/>
      <c r="C16" s="82"/>
      <c r="D16" s="82"/>
      <c r="E16" s="83"/>
    </row>
    <row r="17" ht="20" customHeight="1" spans="1:5">
      <c r="A17" s="81" t="s">
        <v>1201</v>
      </c>
      <c r="B17" s="82">
        <v>4053</v>
      </c>
      <c r="C17" s="82">
        <v>3200</v>
      </c>
      <c r="D17" s="85">
        <f>(C17-B17)/B17*100</f>
        <v>-21.046138662719</v>
      </c>
      <c r="E17" s="83"/>
    </row>
    <row r="18" ht="20" customHeight="1" spans="1:5">
      <c r="A18" s="81" t="s">
        <v>1202</v>
      </c>
      <c r="B18" s="82"/>
      <c r="C18" s="82"/>
      <c r="D18" s="85"/>
      <c r="E18" s="83"/>
    </row>
    <row r="19" ht="20" customHeight="1" spans="1:5">
      <c r="A19" s="81" t="s">
        <v>1203</v>
      </c>
      <c r="B19" s="82"/>
      <c r="C19" s="82"/>
      <c r="D19" s="85"/>
      <c r="E19" s="83"/>
    </row>
    <row r="20" ht="20" customHeight="1" spans="1:5">
      <c r="A20" s="81" t="s">
        <v>1204</v>
      </c>
      <c r="B20" s="82"/>
      <c r="C20" s="82"/>
      <c r="D20" s="85"/>
      <c r="E20" s="83"/>
    </row>
    <row r="21" ht="20" customHeight="1" spans="1:5">
      <c r="A21" s="81" t="s">
        <v>1205</v>
      </c>
      <c r="B21" s="82">
        <v>1072</v>
      </c>
      <c r="C21" s="82">
        <v>1000</v>
      </c>
      <c r="D21" s="85">
        <f>(C21-B21)/B21*100</f>
        <v>-6.71641791044776</v>
      </c>
      <c r="E21" s="83"/>
    </row>
    <row r="22" ht="38.1" customHeight="1" spans="1:5">
      <c r="A22" s="81" t="s">
        <v>1206</v>
      </c>
      <c r="B22" s="82"/>
      <c r="C22" s="82"/>
      <c r="D22" s="82"/>
      <c r="E22" s="83"/>
    </row>
    <row r="23" ht="20" customHeight="1" spans="1:5">
      <c r="A23" s="81" t="s">
        <v>1207</v>
      </c>
      <c r="B23" s="82"/>
      <c r="C23" s="82"/>
      <c r="D23" s="82"/>
      <c r="E23" s="83"/>
    </row>
    <row r="24" ht="38.1" customHeight="1" spans="1:5">
      <c r="A24" s="81" t="s">
        <v>1208</v>
      </c>
      <c r="B24" s="82"/>
      <c r="C24" s="82"/>
      <c r="D24" s="82"/>
      <c r="E24" s="83"/>
    </row>
    <row r="25" ht="20" customHeight="1" spans="1:5">
      <c r="A25" s="81" t="s">
        <v>1209</v>
      </c>
      <c r="B25" s="82"/>
      <c r="C25" s="82"/>
      <c r="D25" s="82"/>
      <c r="E25" s="83"/>
    </row>
    <row r="26" ht="20.1" customHeight="1" spans="1:5">
      <c r="A26" s="81"/>
      <c r="B26" s="82"/>
      <c r="C26" s="82"/>
      <c r="D26" s="82"/>
      <c r="E26" s="83"/>
    </row>
    <row r="27" ht="20" customHeight="1" spans="1:5">
      <c r="A27" s="86" t="s">
        <v>159</v>
      </c>
      <c r="B27" s="87">
        <f>SUM(B6:B25)</f>
        <v>45576</v>
      </c>
      <c r="C27" s="87">
        <f>SUM(C6:C25)</f>
        <v>90905</v>
      </c>
      <c r="D27" s="88">
        <f>(C27-B27)/B27*100</f>
        <v>99.4580480954888</v>
      </c>
      <c r="E27" s="89"/>
    </row>
  </sheetData>
  <mergeCells count="1">
    <mergeCell ref="A2:E2"/>
  </mergeCells>
  <printOptions horizontalCentered="1"/>
  <pageMargins left="0.786805555555556" right="0.826388888888889" top="0.984027777777778" bottom="1.02361111111111" header="0.511805555555556" footer="0.786805555555556"/>
  <pageSetup paperSize="9" firstPageNumber="78" orientation="portrait" useFirstPageNumber="1" horizontalDpi="600"/>
  <headerFooter>
    <oddFooter>&amp;C&amp;15— 78 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50"/>
  <sheetViews>
    <sheetView showGridLines="0" showZeros="0" workbookViewId="0">
      <selection activeCell="H12" sqref="H12"/>
    </sheetView>
  </sheetViews>
  <sheetFormatPr defaultColWidth="9" defaultRowHeight="14.25" outlineLevelCol="4"/>
  <cols>
    <col min="1" max="1" width="39.8" style="45" customWidth="1"/>
    <col min="2" max="2" width="10.1" style="46" customWidth="1"/>
    <col min="3" max="3" width="9.2" style="46" customWidth="1"/>
    <col min="4" max="4" width="15.4" style="47" customWidth="1"/>
    <col min="5" max="5" width="5" style="45" customWidth="1"/>
    <col min="6" max="16384" width="9" style="45"/>
  </cols>
  <sheetData>
    <row r="1" s="42" customFormat="1" ht="18" customHeight="1" spans="1:4">
      <c r="A1" s="48" t="s">
        <v>1210</v>
      </c>
      <c r="B1" s="49"/>
      <c r="C1" s="49"/>
      <c r="D1" s="50"/>
    </row>
    <row r="2" s="42" customFormat="1" ht="24.75" customHeight="1" spans="1:5">
      <c r="A2" s="51" t="s">
        <v>1211</v>
      </c>
      <c r="B2" s="52"/>
      <c r="C2" s="52"/>
      <c r="D2" s="53"/>
      <c r="E2" s="52"/>
    </row>
    <row r="3" s="42" customFormat="1" ht="18" customHeight="1" spans="1:5">
      <c r="A3" s="51"/>
      <c r="B3" s="52"/>
      <c r="C3" s="52"/>
      <c r="D3" s="53"/>
      <c r="E3" s="52"/>
    </row>
    <row r="4" s="43" customFormat="1" ht="25.5" customHeight="1" spans="1:5">
      <c r="A4" s="54" t="s">
        <v>128</v>
      </c>
      <c r="B4" s="55"/>
      <c r="C4" s="55"/>
      <c r="D4" s="56" t="s">
        <v>1212</v>
      </c>
      <c r="E4" s="57"/>
    </row>
    <row r="5" ht="64" customHeight="1" spans="1:5">
      <c r="A5" s="58" t="s">
        <v>129</v>
      </c>
      <c r="B5" s="59" t="s">
        <v>1185</v>
      </c>
      <c r="C5" s="59" t="s">
        <v>131</v>
      </c>
      <c r="D5" s="60" t="s">
        <v>132</v>
      </c>
      <c r="E5" s="10" t="s">
        <v>1189</v>
      </c>
    </row>
    <row r="6" s="44" customFormat="1" ht="18" customHeight="1" spans="1:5">
      <c r="A6" s="61" t="s">
        <v>1213</v>
      </c>
      <c r="B6" s="62"/>
      <c r="C6" s="63"/>
      <c r="D6" s="64"/>
      <c r="E6" s="65"/>
    </row>
    <row r="7" ht="18" customHeight="1" spans="1:5">
      <c r="A7" s="61" t="s">
        <v>1214</v>
      </c>
      <c r="B7" s="62"/>
      <c r="C7" s="62"/>
      <c r="D7" s="64"/>
      <c r="E7" s="65"/>
    </row>
    <row r="8" ht="18" customHeight="1" spans="1:5">
      <c r="A8" s="66" t="s">
        <v>1215</v>
      </c>
      <c r="B8" s="62"/>
      <c r="C8" s="62"/>
      <c r="D8" s="64"/>
      <c r="E8" s="65"/>
    </row>
    <row r="9" ht="18" customHeight="1" spans="1:5">
      <c r="A9" s="66" t="s">
        <v>1216</v>
      </c>
      <c r="B9" s="62"/>
      <c r="C9" s="62"/>
      <c r="D9" s="64"/>
      <c r="E9" s="65"/>
    </row>
    <row r="10" ht="18" customHeight="1" spans="1:5">
      <c r="A10" s="61" t="s">
        <v>1217</v>
      </c>
      <c r="B10" s="62"/>
      <c r="C10" s="62"/>
      <c r="D10" s="64"/>
      <c r="E10" s="65"/>
    </row>
    <row r="11" ht="18" customHeight="1" spans="1:5">
      <c r="A11" s="61" t="s">
        <v>1218</v>
      </c>
      <c r="B11" s="62">
        <f>B12+B20+B22+B23</f>
        <v>84884</v>
      </c>
      <c r="C11" s="62">
        <f>C12+C20+C22+C23+C27</f>
        <v>65000</v>
      </c>
      <c r="D11" s="64">
        <f>(C11-B11)/B11*100</f>
        <v>-23.4249092879695</v>
      </c>
      <c r="E11" s="65"/>
    </row>
    <row r="12" ht="18" customHeight="1" spans="1:5">
      <c r="A12" s="61" t="s">
        <v>1219</v>
      </c>
      <c r="B12" s="62">
        <f>B13+B14+B15+B16+B17+B18</f>
        <v>79701</v>
      </c>
      <c r="C12" s="62">
        <f>SUM(C13:C19)</f>
        <v>58676</v>
      </c>
      <c r="D12" s="64">
        <f>(C12-B12)/B12*100</f>
        <v>-26.3798446694521</v>
      </c>
      <c r="E12" s="65"/>
    </row>
    <row r="13" ht="18" customHeight="1" spans="1:5">
      <c r="A13" s="67" t="s">
        <v>1220</v>
      </c>
      <c r="B13" s="68">
        <v>28355</v>
      </c>
      <c r="C13" s="68">
        <v>23588</v>
      </c>
      <c r="D13" s="64">
        <f>(C13-B13)/B13*100</f>
        <v>-16.8118497619467</v>
      </c>
      <c r="E13" s="65"/>
    </row>
    <row r="14" ht="18" customHeight="1" spans="1:5">
      <c r="A14" s="67" t="s">
        <v>1221</v>
      </c>
      <c r="B14" s="62"/>
      <c r="C14" s="62"/>
      <c r="D14" s="64"/>
      <c r="E14" s="65"/>
    </row>
    <row r="15" ht="18" customHeight="1" spans="1:5">
      <c r="A15" s="67" t="s">
        <v>1222</v>
      </c>
      <c r="B15" s="62"/>
      <c r="C15" s="68">
        <v>8110</v>
      </c>
      <c r="D15" s="64"/>
      <c r="E15" s="65"/>
    </row>
    <row r="16" ht="18" customHeight="1" spans="1:5">
      <c r="A16" s="67" t="s">
        <v>1223</v>
      </c>
      <c r="B16" s="62"/>
      <c r="C16" s="68">
        <v>500</v>
      </c>
      <c r="D16" s="64"/>
      <c r="E16" s="65"/>
    </row>
    <row r="17" ht="18" customHeight="1" spans="1:5">
      <c r="A17" s="67" t="s">
        <v>1224</v>
      </c>
      <c r="B17" s="62"/>
      <c r="C17" s="69"/>
      <c r="D17" s="64"/>
      <c r="E17" s="65"/>
    </row>
    <row r="18" ht="18" customHeight="1" spans="1:5">
      <c r="A18" s="67" t="s">
        <v>1225</v>
      </c>
      <c r="B18" s="62">
        <v>51346</v>
      </c>
      <c r="C18" s="68">
        <v>26478</v>
      </c>
      <c r="D18" s="64">
        <f>(C18-B18)/B18*100</f>
        <v>-48.4322050403147</v>
      </c>
      <c r="E18" s="65"/>
    </row>
    <row r="19" ht="18" customHeight="1" spans="1:5">
      <c r="A19" s="70" t="s">
        <v>1226</v>
      </c>
      <c r="B19" s="62"/>
      <c r="C19" s="69"/>
      <c r="D19" s="64"/>
      <c r="E19" s="65"/>
    </row>
    <row r="20" ht="18" customHeight="1" spans="1:5">
      <c r="A20" s="61" t="s">
        <v>1227</v>
      </c>
      <c r="B20" s="62">
        <v>1602</v>
      </c>
      <c r="C20" s="62">
        <v>1786</v>
      </c>
      <c r="D20" s="64"/>
      <c r="E20" s="65"/>
    </row>
    <row r="21" ht="18" customHeight="1" spans="1:5">
      <c r="A21" s="67" t="s">
        <v>1220</v>
      </c>
      <c r="B21" s="62">
        <v>1602</v>
      </c>
      <c r="C21" s="62">
        <v>1786</v>
      </c>
      <c r="D21" s="64"/>
      <c r="E21" s="65"/>
    </row>
    <row r="22" ht="18" customHeight="1" spans="1:5">
      <c r="A22" s="61" t="s">
        <v>1228</v>
      </c>
      <c r="B22" s="62" t="s">
        <v>1229</v>
      </c>
      <c r="C22" s="68">
        <v>338</v>
      </c>
      <c r="D22" s="64"/>
      <c r="E22" s="65"/>
    </row>
    <row r="23" ht="18" customHeight="1" spans="1:5">
      <c r="A23" s="61" t="s">
        <v>1230</v>
      </c>
      <c r="B23" s="62">
        <v>3200</v>
      </c>
      <c r="C23" s="62">
        <v>3200</v>
      </c>
      <c r="D23" s="64">
        <f>(C23-B23)/B23*100</f>
        <v>0</v>
      </c>
      <c r="E23" s="65"/>
    </row>
    <row r="24" ht="18" customHeight="1" spans="1:5">
      <c r="A24" s="67" t="s">
        <v>1231</v>
      </c>
      <c r="B24" s="62"/>
      <c r="C24" s="69"/>
      <c r="D24" s="64"/>
      <c r="E24" s="65"/>
    </row>
    <row r="25" ht="18" customHeight="1" spans="1:5">
      <c r="A25" s="67" t="s">
        <v>1232</v>
      </c>
      <c r="B25" s="69">
        <v>3200</v>
      </c>
      <c r="C25" s="62"/>
      <c r="D25" s="64">
        <f>(C25-B25)/B25*100</f>
        <v>-100</v>
      </c>
      <c r="E25" s="65"/>
    </row>
    <row r="26" ht="18" customHeight="1" spans="1:5">
      <c r="A26" s="67" t="s">
        <v>1233</v>
      </c>
      <c r="B26" s="62"/>
      <c r="C26" s="69"/>
      <c r="D26" s="64"/>
      <c r="E26" s="65"/>
    </row>
    <row r="27" ht="18" customHeight="1" spans="1:5">
      <c r="A27" s="61" t="s">
        <v>1234</v>
      </c>
      <c r="B27" s="62"/>
      <c r="C27" s="62">
        <v>1000</v>
      </c>
      <c r="D27" s="64"/>
      <c r="E27" s="65"/>
    </row>
    <row r="28" ht="18" customHeight="1" spans="1:5">
      <c r="A28" s="61" t="s">
        <v>1235</v>
      </c>
      <c r="B28" s="62"/>
      <c r="C28" s="62">
        <v>1000</v>
      </c>
      <c r="D28" s="64"/>
      <c r="E28" s="65"/>
    </row>
    <row r="29" ht="18" customHeight="1" spans="1:5">
      <c r="A29" s="61" t="s">
        <v>1236</v>
      </c>
      <c r="B29" s="69"/>
      <c r="C29" s="62"/>
      <c r="D29" s="64"/>
      <c r="E29" s="65"/>
    </row>
    <row r="30" ht="18" customHeight="1" spans="1:5">
      <c r="A30" s="67" t="s">
        <v>1237</v>
      </c>
      <c r="B30" s="69"/>
      <c r="C30" s="62"/>
      <c r="D30" s="64"/>
      <c r="E30" s="65"/>
    </row>
    <row r="31" ht="18" customHeight="1" spans="1:5">
      <c r="A31" s="67" t="s">
        <v>1238</v>
      </c>
      <c r="B31" s="69"/>
      <c r="C31" s="62"/>
      <c r="D31" s="64"/>
      <c r="E31" s="65"/>
    </row>
    <row r="32" ht="18" customHeight="1" spans="1:5">
      <c r="A32" s="66" t="s">
        <v>1239</v>
      </c>
      <c r="B32" s="62"/>
      <c r="C32" s="62"/>
      <c r="D32" s="64"/>
      <c r="E32" s="65"/>
    </row>
    <row r="33" ht="18" customHeight="1" spans="1:5">
      <c r="A33" s="66" t="s">
        <v>1240</v>
      </c>
      <c r="B33" s="62"/>
      <c r="C33" s="62"/>
      <c r="D33" s="64"/>
      <c r="E33" s="65"/>
    </row>
    <row r="34" ht="18" customHeight="1" spans="1:5">
      <c r="A34" s="66" t="s">
        <v>1241</v>
      </c>
      <c r="B34" s="62">
        <v>90524</v>
      </c>
      <c r="C34" s="62">
        <f>C35+C36</f>
        <v>27900</v>
      </c>
      <c r="D34" s="64">
        <f>(C34-B34)/B34*100</f>
        <v>-69.1794441253148</v>
      </c>
      <c r="E34" s="65"/>
    </row>
    <row r="35" ht="30" customHeight="1" spans="1:5">
      <c r="A35" s="71" t="s">
        <v>1242</v>
      </c>
      <c r="B35" s="62"/>
      <c r="C35" s="68"/>
      <c r="D35" s="64"/>
      <c r="E35" s="65"/>
    </row>
    <row r="36" ht="30" customHeight="1" spans="1:5">
      <c r="A36" s="71" t="s">
        <v>1243</v>
      </c>
      <c r="B36" s="62">
        <v>90300</v>
      </c>
      <c r="C36" s="68">
        <v>27900</v>
      </c>
      <c r="D36" s="64">
        <f>(C36-B36)/B36*100</f>
        <v>-69.1029900332226</v>
      </c>
      <c r="E36" s="65"/>
    </row>
    <row r="37" ht="18" customHeight="1" spans="1:5">
      <c r="A37" s="67" t="s">
        <v>1244</v>
      </c>
      <c r="B37" s="62">
        <v>224</v>
      </c>
      <c r="C37" s="62"/>
      <c r="D37" s="64">
        <f>(C37-B37)/B37*100</f>
        <v>-100</v>
      </c>
      <c r="E37" s="65"/>
    </row>
    <row r="38" ht="18" customHeight="1" spans="1:5">
      <c r="A38" s="67" t="s">
        <v>1245</v>
      </c>
      <c r="B38" s="62">
        <v>70</v>
      </c>
      <c r="C38" s="62"/>
      <c r="D38" s="64">
        <f>(C38-B38)/B38*100</f>
        <v>-100</v>
      </c>
      <c r="E38" s="65"/>
    </row>
    <row r="39" ht="18" customHeight="1" spans="1:5">
      <c r="A39" s="67" t="s">
        <v>1246</v>
      </c>
      <c r="B39" s="69"/>
      <c r="C39" s="62"/>
      <c r="D39" s="64"/>
      <c r="E39" s="65"/>
    </row>
    <row r="40" ht="18" customHeight="1" spans="1:5">
      <c r="A40" s="67" t="s">
        <v>1247</v>
      </c>
      <c r="B40" s="69"/>
      <c r="C40" s="62"/>
      <c r="D40" s="64"/>
      <c r="E40" s="65"/>
    </row>
    <row r="41" ht="18" customHeight="1" spans="1:5">
      <c r="A41" s="67" t="s">
        <v>1248</v>
      </c>
      <c r="B41" s="69">
        <v>154</v>
      </c>
      <c r="C41" s="62"/>
      <c r="D41" s="64">
        <f>(C41-B41)/B41*100</f>
        <v>-100</v>
      </c>
      <c r="E41" s="65"/>
    </row>
    <row r="42" ht="18" customHeight="1" spans="1:5">
      <c r="A42" s="67" t="s">
        <v>1249</v>
      </c>
      <c r="B42" s="69"/>
      <c r="C42" s="62"/>
      <c r="D42" s="64"/>
      <c r="E42" s="65"/>
    </row>
    <row r="43" ht="18" customHeight="1" spans="1:5">
      <c r="A43" s="67" t="s">
        <v>1250</v>
      </c>
      <c r="B43" s="62"/>
      <c r="C43" s="62"/>
      <c r="D43" s="64"/>
      <c r="E43" s="65"/>
    </row>
    <row r="44" ht="18" customHeight="1" spans="1:5">
      <c r="A44" s="66" t="s">
        <v>1251</v>
      </c>
      <c r="B44" s="62"/>
      <c r="C44" s="62"/>
      <c r="D44" s="64"/>
      <c r="E44" s="65"/>
    </row>
    <row r="45" ht="18" customHeight="1" spans="1:5">
      <c r="A45" s="66" t="s">
        <v>1252</v>
      </c>
      <c r="B45" s="62"/>
      <c r="C45" s="62"/>
      <c r="D45" s="64"/>
      <c r="E45" s="65"/>
    </row>
    <row r="46" ht="18" customHeight="1" spans="1:5">
      <c r="A46" s="66" t="s">
        <v>1253</v>
      </c>
      <c r="B46" s="62"/>
      <c r="C46" s="69"/>
      <c r="D46" s="64"/>
      <c r="E46" s="65"/>
    </row>
    <row r="47" ht="18" customHeight="1" spans="1:5">
      <c r="A47" s="66" t="s">
        <v>1254</v>
      </c>
      <c r="B47" s="62"/>
      <c r="C47" s="69"/>
      <c r="D47" s="64"/>
      <c r="E47" s="65"/>
    </row>
    <row r="48" ht="18" customHeight="1" spans="1:5">
      <c r="A48" s="66" t="s">
        <v>1255</v>
      </c>
      <c r="B48" s="62"/>
      <c r="C48" s="69"/>
      <c r="D48" s="64"/>
      <c r="E48" s="65"/>
    </row>
    <row r="49" ht="18" customHeight="1" spans="1:5">
      <c r="A49" s="67"/>
      <c r="B49" s="62"/>
      <c r="C49" s="62"/>
      <c r="D49" s="64"/>
      <c r="E49" s="65"/>
    </row>
    <row r="50" ht="18" customHeight="1" spans="1:5">
      <c r="A50" s="72" t="s">
        <v>1256</v>
      </c>
      <c r="B50" s="62">
        <f>B6+B7+B10+B11+B29+B32+B33+B34+B44+B45+B46</f>
        <v>175408</v>
      </c>
      <c r="C50" s="62">
        <f>C6+C7+C10+C11+C29+C32+C33+C34+C44+C45+C46</f>
        <v>92900</v>
      </c>
      <c r="D50" s="64">
        <f>(C50-B50)/B50*100</f>
        <v>-47.0377633859345</v>
      </c>
      <c r="E50" s="65"/>
    </row>
  </sheetData>
  <mergeCells count="1">
    <mergeCell ref="A2:E2"/>
  </mergeCells>
  <printOptions horizontalCentered="1"/>
  <pageMargins left="0.786805555555556" right="0.786805555555556" top="0.984027777777778" bottom="1.02361111111111" header="0.511805555555556" footer="0.786805555555556"/>
  <pageSetup paperSize="9" firstPageNumber="79" orientation="portrait" useFirstPageNumber="1" horizontalDpi="600"/>
  <headerFooter>
    <oddFooter>&amp;C&amp;15— &amp;P —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A1" sqref="A1"/>
    </sheetView>
  </sheetViews>
  <sheetFormatPr defaultColWidth="9" defaultRowHeight="21" customHeight="1" outlineLevelCol="5"/>
  <cols>
    <col min="1" max="1" width="42.2416666666667" style="5" customWidth="1"/>
    <col min="2" max="2" width="37.3" style="5" customWidth="1"/>
    <col min="3" max="3" width="9" style="5"/>
    <col min="4" max="4" width="9.625" style="5" customWidth="1"/>
    <col min="5" max="5" width="9" style="5"/>
    <col min="6" max="6" width="12" style="5" customWidth="1"/>
    <col min="7" max="254" width="9" style="5"/>
    <col min="255" max="255" width="36.875" style="5" customWidth="1"/>
    <col min="256" max="256" width="11.5" style="5" customWidth="1"/>
    <col min="257" max="257" width="38.625" style="5" customWidth="1"/>
    <col min="258" max="258" width="12.25" style="5" customWidth="1"/>
    <col min="259" max="259" width="9" style="5"/>
    <col min="260" max="260" width="9.625" style="5" customWidth="1"/>
    <col min="261" max="261" width="9" style="5"/>
    <col min="262" max="262" width="12" style="5" customWidth="1"/>
    <col min="263" max="510" width="9" style="5"/>
    <col min="511" max="511" width="36.875" style="5" customWidth="1"/>
    <col min="512" max="512" width="11.5" style="5" customWidth="1"/>
    <col min="513" max="513" width="38.625" style="5" customWidth="1"/>
    <col min="514" max="514" width="12.25" style="5" customWidth="1"/>
    <col min="515" max="515" width="9" style="5"/>
    <col min="516" max="516" width="9.625" style="5" customWidth="1"/>
    <col min="517" max="517" width="9" style="5"/>
    <col min="518" max="518" width="12" style="5" customWidth="1"/>
    <col min="519" max="766" width="9" style="5"/>
    <col min="767" max="767" width="36.875" style="5" customWidth="1"/>
    <col min="768" max="768" width="11.5" style="5" customWidth="1"/>
    <col min="769" max="769" width="38.625" style="5" customWidth="1"/>
    <col min="770" max="770" width="12.25" style="5" customWidth="1"/>
    <col min="771" max="771" width="9" style="5"/>
    <col min="772" max="772" width="9.625" style="5" customWidth="1"/>
    <col min="773" max="773" width="9" style="5"/>
    <col min="774" max="774" width="12" style="5" customWidth="1"/>
    <col min="775" max="1022" width="9" style="5"/>
    <col min="1023" max="1023" width="36.875" style="5" customWidth="1"/>
    <col min="1024" max="1024" width="11.5" style="5" customWidth="1"/>
    <col min="1025" max="1025" width="38.625" style="5" customWidth="1"/>
    <col min="1026" max="1026" width="12.25" style="5" customWidth="1"/>
    <col min="1027" max="1027" width="9" style="5"/>
    <col min="1028" max="1028" width="9.625" style="5" customWidth="1"/>
    <col min="1029" max="1029" width="9" style="5"/>
    <col min="1030" max="1030" width="12" style="5" customWidth="1"/>
    <col min="1031" max="1278" width="9" style="5"/>
    <col min="1279" max="1279" width="36.875" style="5" customWidth="1"/>
    <col min="1280" max="1280" width="11.5" style="5" customWidth="1"/>
    <col min="1281" max="1281" width="38.625" style="5" customWidth="1"/>
    <col min="1282" max="1282" width="12.25" style="5" customWidth="1"/>
    <col min="1283" max="1283" width="9" style="5"/>
    <col min="1284" max="1284" width="9.625" style="5" customWidth="1"/>
    <col min="1285" max="1285" width="9" style="5"/>
    <col min="1286" max="1286" width="12" style="5" customWidth="1"/>
    <col min="1287" max="1534" width="9" style="5"/>
    <col min="1535" max="1535" width="36.875" style="5" customWidth="1"/>
    <col min="1536" max="1536" width="11.5" style="5" customWidth="1"/>
    <col min="1537" max="1537" width="38.625" style="5" customWidth="1"/>
    <col min="1538" max="1538" width="12.25" style="5" customWidth="1"/>
    <col min="1539" max="1539" width="9" style="5"/>
    <col min="1540" max="1540" width="9.625" style="5" customWidth="1"/>
    <col min="1541" max="1541" width="9" style="5"/>
    <col min="1542" max="1542" width="12" style="5" customWidth="1"/>
    <col min="1543" max="1790" width="9" style="5"/>
    <col min="1791" max="1791" width="36.875" style="5" customWidth="1"/>
    <col min="1792" max="1792" width="11.5" style="5" customWidth="1"/>
    <col min="1793" max="1793" width="38.625" style="5" customWidth="1"/>
    <col min="1794" max="1794" width="12.25" style="5" customWidth="1"/>
    <col min="1795" max="1795" width="9" style="5"/>
    <col min="1796" max="1796" width="9.625" style="5" customWidth="1"/>
    <col min="1797" max="1797" width="9" style="5"/>
    <col min="1798" max="1798" width="12" style="5" customWidth="1"/>
    <col min="1799" max="2046" width="9" style="5"/>
    <col min="2047" max="2047" width="36.875" style="5" customWidth="1"/>
    <col min="2048" max="2048" width="11.5" style="5" customWidth="1"/>
    <col min="2049" max="2049" width="38.625" style="5" customWidth="1"/>
    <col min="2050" max="2050" width="12.25" style="5" customWidth="1"/>
    <col min="2051" max="2051" width="9" style="5"/>
    <col min="2052" max="2052" width="9.625" style="5" customWidth="1"/>
    <col min="2053" max="2053" width="9" style="5"/>
    <col min="2054" max="2054" width="12" style="5" customWidth="1"/>
    <col min="2055" max="2302" width="9" style="5"/>
    <col min="2303" max="2303" width="36.875" style="5" customWidth="1"/>
    <col min="2304" max="2304" width="11.5" style="5" customWidth="1"/>
    <col min="2305" max="2305" width="38.625" style="5" customWidth="1"/>
    <col min="2306" max="2306" width="12.25" style="5" customWidth="1"/>
    <col min="2307" max="2307" width="9" style="5"/>
    <col min="2308" max="2308" width="9.625" style="5" customWidth="1"/>
    <col min="2309" max="2309" width="9" style="5"/>
    <col min="2310" max="2310" width="12" style="5" customWidth="1"/>
    <col min="2311" max="2558" width="9" style="5"/>
    <col min="2559" max="2559" width="36.875" style="5" customWidth="1"/>
    <col min="2560" max="2560" width="11.5" style="5" customWidth="1"/>
    <col min="2561" max="2561" width="38.625" style="5" customWidth="1"/>
    <col min="2562" max="2562" width="12.25" style="5" customWidth="1"/>
    <col min="2563" max="2563" width="9" style="5"/>
    <col min="2564" max="2564" width="9.625" style="5" customWidth="1"/>
    <col min="2565" max="2565" width="9" style="5"/>
    <col min="2566" max="2566" width="12" style="5" customWidth="1"/>
    <col min="2567" max="2814" width="9" style="5"/>
    <col min="2815" max="2815" width="36.875" style="5" customWidth="1"/>
    <col min="2816" max="2816" width="11.5" style="5" customWidth="1"/>
    <col min="2817" max="2817" width="38.625" style="5" customWidth="1"/>
    <col min="2818" max="2818" width="12.25" style="5" customWidth="1"/>
    <col min="2819" max="2819" width="9" style="5"/>
    <col min="2820" max="2820" width="9.625" style="5" customWidth="1"/>
    <col min="2821" max="2821" width="9" style="5"/>
    <col min="2822" max="2822" width="12" style="5" customWidth="1"/>
    <col min="2823" max="3070" width="9" style="5"/>
    <col min="3071" max="3071" width="36.875" style="5" customWidth="1"/>
    <col min="3072" max="3072" width="11.5" style="5" customWidth="1"/>
    <col min="3073" max="3073" width="38.625" style="5" customWidth="1"/>
    <col min="3074" max="3074" width="12.25" style="5" customWidth="1"/>
    <col min="3075" max="3075" width="9" style="5"/>
    <col min="3076" max="3076" width="9.625" style="5" customWidth="1"/>
    <col min="3077" max="3077" width="9" style="5"/>
    <col min="3078" max="3078" width="12" style="5" customWidth="1"/>
    <col min="3079" max="3326" width="9" style="5"/>
    <col min="3327" max="3327" width="36.875" style="5" customWidth="1"/>
    <col min="3328" max="3328" width="11.5" style="5" customWidth="1"/>
    <col min="3329" max="3329" width="38.625" style="5" customWidth="1"/>
    <col min="3330" max="3330" width="12.25" style="5" customWidth="1"/>
    <col min="3331" max="3331" width="9" style="5"/>
    <col min="3332" max="3332" width="9.625" style="5" customWidth="1"/>
    <col min="3333" max="3333" width="9" style="5"/>
    <col min="3334" max="3334" width="12" style="5" customWidth="1"/>
    <col min="3335" max="3582" width="9" style="5"/>
    <col min="3583" max="3583" width="36.875" style="5" customWidth="1"/>
    <col min="3584" max="3584" width="11.5" style="5" customWidth="1"/>
    <col min="3585" max="3585" width="38.625" style="5" customWidth="1"/>
    <col min="3586" max="3586" width="12.25" style="5" customWidth="1"/>
    <col min="3587" max="3587" width="9" style="5"/>
    <col min="3588" max="3588" width="9.625" style="5" customWidth="1"/>
    <col min="3589" max="3589" width="9" style="5"/>
    <col min="3590" max="3590" width="12" style="5" customWidth="1"/>
    <col min="3591" max="3838" width="9" style="5"/>
    <col min="3839" max="3839" width="36.875" style="5" customWidth="1"/>
    <col min="3840" max="3840" width="11.5" style="5" customWidth="1"/>
    <col min="3841" max="3841" width="38.625" style="5" customWidth="1"/>
    <col min="3842" max="3842" width="12.25" style="5" customWidth="1"/>
    <col min="3843" max="3843" width="9" style="5"/>
    <col min="3844" max="3844" width="9.625" style="5" customWidth="1"/>
    <col min="3845" max="3845" width="9" style="5"/>
    <col min="3846" max="3846" width="12" style="5" customWidth="1"/>
    <col min="3847" max="4094" width="9" style="5"/>
    <col min="4095" max="4095" width="36.875" style="5" customWidth="1"/>
    <col min="4096" max="4096" width="11.5" style="5" customWidth="1"/>
    <col min="4097" max="4097" width="38.625" style="5" customWidth="1"/>
    <col min="4098" max="4098" width="12.25" style="5" customWidth="1"/>
    <col min="4099" max="4099" width="9" style="5"/>
    <col min="4100" max="4100" width="9.625" style="5" customWidth="1"/>
    <col min="4101" max="4101" width="9" style="5"/>
    <col min="4102" max="4102" width="12" style="5" customWidth="1"/>
    <col min="4103" max="4350" width="9" style="5"/>
    <col min="4351" max="4351" width="36.875" style="5" customWidth="1"/>
    <col min="4352" max="4352" width="11.5" style="5" customWidth="1"/>
    <col min="4353" max="4353" width="38.625" style="5" customWidth="1"/>
    <col min="4354" max="4354" width="12.25" style="5" customWidth="1"/>
    <col min="4355" max="4355" width="9" style="5"/>
    <col min="4356" max="4356" width="9.625" style="5" customWidth="1"/>
    <col min="4357" max="4357" width="9" style="5"/>
    <col min="4358" max="4358" width="12" style="5" customWidth="1"/>
    <col min="4359" max="4606" width="9" style="5"/>
    <col min="4607" max="4607" width="36.875" style="5" customWidth="1"/>
    <col min="4608" max="4608" width="11.5" style="5" customWidth="1"/>
    <col min="4609" max="4609" width="38.625" style="5" customWidth="1"/>
    <col min="4610" max="4610" width="12.25" style="5" customWidth="1"/>
    <col min="4611" max="4611" width="9" style="5"/>
    <col min="4612" max="4612" width="9.625" style="5" customWidth="1"/>
    <col min="4613" max="4613" width="9" style="5"/>
    <col min="4614" max="4614" width="12" style="5" customWidth="1"/>
    <col min="4615" max="4862" width="9" style="5"/>
    <col min="4863" max="4863" width="36.875" style="5" customWidth="1"/>
    <col min="4864" max="4864" width="11.5" style="5" customWidth="1"/>
    <col min="4865" max="4865" width="38.625" style="5" customWidth="1"/>
    <col min="4866" max="4866" width="12.25" style="5" customWidth="1"/>
    <col min="4867" max="4867" width="9" style="5"/>
    <col min="4868" max="4868" width="9.625" style="5" customWidth="1"/>
    <col min="4869" max="4869" width="9" style="5"/>
    <col min="4870" max="4870" width="12" style="5" customWidth="1"/>
    <col min="4871" max="5118" width="9" style="5"/>
    <col min="5119" max="5119" width="36.875" style="5" customWidth="1"/>
    <col min="5120" max="5120" width="11.5" style="5" customWidth="1"/>
    <col min="5121" max="5121" width="38.625" style="5" customWidth="1"/>
    <col min="5122" max="5122" width="12.25" style="5" customWidth="1"/>
    <col min="5123" max="5123" width="9" style="5"/>
    <col min="5124" max="5124" width="9.625" style="5" customWidth="1"/>
    <col min="5125" max="5125" width="9" style="5"/>
    <col min="5126" max="5126" width="12" style="5" customWidth="1"/>
    <col min="5127" max="5374" width="9" style="5"/>
    <col min="5375" max="5375" width="36.875" style="5" customWidth="1"/>
    <col min="5376" max="5376" width="11.5" style="5" customWidth="1"/>
    <col min="5377" max="5377" width="38.625" style="5" customWidth="1"/>
    <col min="5378" max="5378" width="12.25" style="5" customWidth="1"/>
    <col min="5379" max="5379" width="9" style="5"/>
    <col min="5380" max="5380" width="9.625" style="5" customWidth="1"/>
    <col min="5381" max="5381" width="9" style="5"/>
    <col min="5382" max="5382" width="12" style="5" customWidth="1"/>
    <col min="5383" max="5630" width="9" style="5"/>
    <col min="5631" max="5631" width="36.875" style="5" customWidth="1"/>
    <col min="5632" max="5632" width="11.5" style="5" customWidth="1"/>
    <col min="5633" max="5633" width="38.625" style="5" customWidth="1"/>
    <col min="5634" max="5634" width="12.25" style="5" customWidth="1"/>
    <col min="5635" max="5635" width="9" style="5"/>
    <col min="5636" max="5636" width="9.625" style="5" customWidth="1"/>
    <col min="5637" max="5637" width="9" style="5"/>
    <col min="5638" max="5638" width="12" style="5" customWidth="1"/>
    <col min="5639" max="5886" width="9" style="5"/>
    <col min="5887" max="5887" width="36.875" style="5" customWidth="1"/>
    <col min="5888" max="5888" width="11.5" style="5" customWidth="1"/>
    <col min="5889" max="5889" width="38.625" style="5" customWidth="1"/>
    <col min="5890" max="5890" width="12.25" style="5" customWidth="1"/>
    <col min="5891" max="5891" width="9" style="5"/>
    <col min="5892" max="5892" width="9.625" style="5" customWidth="1"/>
    <col min="5893" max="5893" width="9" style="5"/>
    <col min="5894" max="5894" width="12" style="5" customWidth="1"/>
    <col min="5895" max="6142" width="9" style="5"/>
    <col min="6143" max="6143" width="36.875" style="5" customWidth="1"/>
    <col min="6144" max="6144" width="11.5" style="5" customWidth="1"/>
    <col min="6145" max="6145" width="38.625" style="5" customWidth="1"/>
    <col min="6146" max="6146" width="12.25" style="5" customWidth="1"/>
    <col min="6147" max="6147" width="9" style="5"/>
    <col min="6148" max="6148" width="9.625" style="5" customWidth="1"/>
    <col min="6149" max="6149" width="9" style="5"/>
    <col min="6150" max="6150" width="12" style="5" customWidth="1"/>
    <col min="6151" max="6398" width="9" style="5"/>
    <col min="6399" max="6399" width="36.875" style="5" customWidth="1"/>
    <col min="6400" max="6400" width="11.5" style="5" customWidth="1"/>
    <col min="6401" max="6401" width="38.625" style="5" customWidth="1"/>
    <col min="6402" max="6402" width="12.25" style="5" customWidth="1"/>
    <col min="6403" max="6403" width="9" style="5"/>
    <col min="6404" max="6404" width="9.625" style="5" customWidth="1"/>
    <col min="6405" max="6405" width="9" style="5"/>
    <col min="6406" max="6406" width="12" style="5" customWidth="1"/>
    <col min="6407" max="6654" width="9" style="5"/>
    <col min="6655" max="6655" width="36.875" style="5" customWidth="1"/>
    <col min="6656" max="6656" width="11.5" style="5" customWidth="1"/>
    <col min="6657" max="6657" width="38.625" style="5" customWidth="1"/>
    <col min="6658" max="6658" width="12.25" style="5" customWidth="1"/>
    <col min="6659" max="6659" width="9" style="5"/>
    <col min="6660" max="6660" width="9.625" style="5" customWidth="1"/>
    <col min="6661" max="6661" width="9" style="5"/>
    <col min="6662" max="6662" width="12" style="5" customWidth="1"/>
    <col min="6663" max="6910" width="9" style="5"/>
    <col min="6911" max="6911" width="36.875" style="5" customWidth="1"/>
    <col min="6912" max="6912" width="11.5" style="5" customWidth="1"/>
    <col min="6913" max="6913" width="38.625" style="5" customWidth="1"/>
    <col min="6914" max="6914" width="12.25" style="5" customWidth="1"/>
    <col min="6915" max="6915" width="9" style="5"/>
    <col min="6916" max="6916" width="9.625" style="5" customWidth="1"/>
    <col min="6917" max="6917" width="9" style="5"/>
    <col min="6918" max="6918" width="12" style="5" customWidth="1"/>
    <col min="6919" max="7166" width="9" style="5"/>
    <col min="7167" max="7167" width="36.875" style="5" customWidth="1"/>
    <col min="7168" max="7168" width="11.5" style="5" customWidth="1"/>
    <col min="7169" max="7169" width="38.625" style="5" customWidth="1"/>
    <col min="7170" max="7170" width="12.25" style="5" customWidth="1"/>
    <col min="7171" max="7171" width="9" style="5"/>
    <col min="7172" max="7172" width="9.625" style="5" customWidth="1"/>
    <col min="7173" max="7173" width="9" style="5"/>
    <col min="7174" max="7174" width="12" style="5" customWidth="1"/>
    <col min="7175" max="7422" width="9" style="5"/>
    <col min="7423" max="7423" width="36.875" style="5" customWidth="1"/>
    <col min="7424" max="7424" width="11.5" style="5" customWidth="1"/>
    <col min="7425" max="7425" width="38.625" style="5" customWidth="1"/>
    <col min="7426" max="7426" width="12.25" style="5" customWidth="1"/>
    <col min="7427" max="7427" width="9" style="5"/>
    <col min="7428" max="7428" width="9.625" style="5" customWidth="1"/>
    <col min="7429" max="7429" width="9" style="5"/>
    <col min="7430" max="7430" width="12" style="5" customWidth="1"/>
    <col min="7431" max="7678" width="9" style="5"/>
    <col min="7679" max="7679" width="36.875" style="5" customWidth="1"/>
    <col min="7680" max="7680" width="11.5" style="5" customWidth="1"/>
    <col min="7681" max="7681" width="38.625" style="5" customWidth="1"/>
    <col min="7682" max="7682" width="12.25" style="5" customWidth="1"/>
    <col min="7683" max="7683" width="9" style="5"/>
    <col min="7684" max="7684" width="9.625" style="5" customWidth="1"/>
    <col min="7685" max="7685" width="9" style="5"/>
    <col min="7686" max="7686" width="12" style="5" customWidth="1"/>
    <col min="7687" max="7934" width="9" style="5"/>
    <col min="7935" max="7935" width="36.875" style="5" customWidth="1"/>
    <col min="7936" max="7936" width="11.5" style="5" customWidth="1"/>
    <col min="7937" max="7937" width="38.625" style="5" customWidth="1"/>
    <col min="7938" max="7938" width="12.25" style="5" customWidth="1"/>
    <col min="7939" max="7939" width="9" style="5"/>
    <col min="7940" max="7940" width="9.625" style="5" customWidth="1"/>
    <col min="7941" max="7941" width="9" style="5"/>
    <col min="7942" max="7942" width="12" style="5" customWidth="1"/>
    <col min="7943" max="8190" width="9" style="5"/>
    <col min="8191" max="8191" width="36.875" style="5" customWidth="1"/>
    <col min="8192" max="8192" width="11.5" style="5" customWidth="1"/>
    <col min="8193" max="8193" width="38.625" style="5" customWidth="1"/>
    <col min="8194" max="8194" width="12.25" style="5" customWidth="1"/>
    <col min="8195" max="8195" width="9" style="5"/>
    <col min="8196" max="8196" width="9.625" style="5" customWidth="1"/>
    <col min="8197" max="8197" width="9" style="5"/>
    <col min="8198" max="8198" width="12" style="5" customWidth="1"/>
    <col min="8199" max="8446" width="9" style="5"/>
    <col min="8447" max="8447" width="36.875" style="5" customWidth="1"/>
    <col min="8448" max="8448" width="11.5" style="5" customWidth="1"/>
    <col min="8449" max="8449" width="38.625" style="5" customWidth="1"/>
    <col min="8450" max="8450" width="12.25" style="5" customWidth="1"/>
    <col min="8451" max="8451" width="9" style="5"/>
    <col min="8452" max="8452" width="9.625" style="5" customWidth="1"/>
    <col min="8453" max="8453" width="9" style="5"/>
    <col min="8454" max="8454" width="12" style="5" customWidth="1"/>
    <col min="8455" max="8702" width="9" style="5"/>
    <col min="8703" max="8703" width="36.875" style="5" customWidth="1"/>
    <col min="8704" max="8704" width="11.5" style="5" customWidth="1"/>
    <col min="8705" max="8705" width="38.625" style="5" customWidth="1"/>
    <col min="8706" max="8706" width="12.25" style="5" customWidth="1"/>
    <col min="8707" max="8707" width="9" style="5"/>
    <col min="8708" max="8708" width="9.625" style="5" customWidth="1"/>
    <col min="8709" max="8709" width="9" style="5"/>
    <col min="8710" max="8710" width="12" style="5" customWidth="1"/>
    <col min="8711" max="8958" width="9" style="5"/>
    <col min="8959" max="8959" width="36.875" style="5" customWidth="1"/>
    <col min="8960" max="8960" width="11.5" style="5" customWidth="1"/>
    <col min="8961" max="8961" width="38.625" style="5" customWidth="1"/>
    <col min="8962" max="8962" width="12.25" style="5" customWidth="1"/>
    <col min="8963" max="8963" width="9" style="5"/>
    <col min="8964" max="8964" width="9.625" style="5" customWidth="1"/>
    <col min="8965" max="8965" width="9" style="5"/>
    <col min="8966" max="8966" width="12" style="5" customWidth="1"/>
    <col min="8967" max="9214" width="9" style="5"/>
    <col min="9215" max="9215" width="36.875" style="5" customWidth="1"/>
    <col min="9216" max="9216" width="11.5" style="5" customWidth="1"/>
    <col min="9217" max="9217" width="38.625" style="5" customWidth="1"/>
    <col min="9218" max="9218" width="12.25" style="5" customWidth="1"/>
    <col min="9219" max="9219" width="9" style="5"/>
    <col min="9220" max="9220" width="9.625" style="5" customWidth="1"/>
    <col min="9221" max="9221" width="9" style="5"/>
    <col min="9222" max="9222" width="12" style="5" customWidth="1"/>
    <col min="9223" max="9470" width="9" style="5"/>
    <col min="9471" max="9471" width="36.875" style="5" customWidth="1"/>
    <col min="9472" max="9472" width="11.5" style="5" customWidth="1"/>
    <col min="9473" max="9473" width="38.625" style="5" customWidth="1"/>
    <col min="9474" max="9474" width="12.25" style="5" customWidth="1"/>
    <col min="9475" max="9475" width="9" style="5"/>
    <col min="9476" max="9476" width="9.625" style="5" customWidth="1"/>
    <col min="9477" max="9477" width="9" style="5"/>
    <col min="9478" max="9478" width="12" style="5" customWidth="1"/>
    <col min="9479" max="9726" width="9" style="5"/>
    <col min="9727" max="9727" width="36.875" style="5" customWidth="1"/>
    <col min="9728" max="9728" width="11.5" style="5" customWidth="1"/>
    <col min="9729" max="9729" width="38.625" style="5" customWidth="1"/>
    <col min="9730" max="9730" width="12.25" style="5" customWidth="1"/>
    <col min="9731" max="9731" width="9" style="5"/>
    <col min="9732" max="9732" width="9.625" style="5" customWidth="1"/>
    <col min="9733" max="9733" width="9" style="5"/>
    <col min="9734" max="9734" width="12" style="5" customWidth="1"/>
    <col min="9735" max="9982" width="9" style="5"/>
    <col min="9983" max="9983" width="36.875" style="5" customWidth="1"/>
    <col min="9984" max="9984" width="11.5" style="5" customWidth="1"/>
    <col min="9985" max="9985" width="38.625" style="5" customWidth="1"/>
    <col min="9986" max="9986" width="12.25" style="5" customWidth="1"/>
    <col min="9987" max="9987" width="9" style="5"/>
    <col min="9988" max="9988" width="9.625" style="5" customWidth="1"/>
    <col min="9989" max="9989" width="9" style="5"/>
    <col min="9990" max="9990" width="12" style="5" customWidth="1"/>
    <col min="9991" max="10238" width="9" style="5"/>
    <col min="10239" max="10239" width="36.875" style="5" customWidth="1"/>
    <col min="10240" max="10240" width="11.5" style="5" customWidth="1"/>
    <col min="10241" max="10241" width="38.625" style="5" customWidth="1"/>
    <col min="10242" max="10242" width="12.25" style="5" customWidth="1"/>
    <col min="10243" max="10243" width="9" style="5"/>
    <col min="10244" max="10244" width="9.625" style="5" customWidth="1"/>
    <col min="10245" max="10245" width="9" style="5"/>
    <col min="10246" max="10246" width="12" style="5" customWidth="1"/>
    <col min="10247" max="10494" width="9" style="5"/>
    <col min="10495" max="10495" width="36.875" style="5" customWidth="1"/>
    <col min="10496" max="10496" width="11.5" style="5" customWidth="1"/>
    <col min="10497" max="10497" width="38.625" style="5" customWidth="1"/>
    <col min="10498" max="10498" width="12.25" style="5" customWidth="1"/>
    <col min="10499" max="10499" width="9" style="5"/>
    <col min="10500" max="10500" width="9.625" style="5" customWidth="1"/>
    <col min="10501" max="10501" width="9" style="5"/>
    <col min="10502" max="10502" width="12" style="5" customWidth="1"/>
    <col min="10503" max="10750" width="9" style="5"/>
    <col min="10751" max="10751" width="36.875" style="5" customWidth="1"/>
    <col min="10752" max="10752" width="11.5" style="5" customWidth="1"/>
    <col min="10753" max="10753" width="38.625" style="5" customWidth="1"/>
    <col min="10754" max="10754" width="12.25" style="5" customWidth="1"/>
    <col min="10755" max="10755" width="9" style="5"/>
    <col min="10756" max="10756" width="9.625" style="5" customWidth="1"/>
    <col min="10757" max="10757" width="9" style="5"/>
    <col min="10758" max="10758" width="12" style="5" customWidth="1"/>
    <col min="10759" max="11006" width="9" style="5"/>
    <col min="11007" max="11007" width="36.875" style="5" customWidth="1"/>
    <col min="11008" max="11008" width="11.5" style="5" customWidth="1"/>
    <col min="11009" max="11009" width="38.625" style="5" customWidth="1"/>
    <col min="11010" max="11010" width="12.25" style="5" customWidth="1"/>
    <col min="11011" max="11011" width="9" style="5"/>
    <col min="11012" max="11012" width="9.625" style="5" customWidth="1"/>
    <col min="11013" max="11013" width="9" style="5"/>
    <col min="11014" max="11014" width="12" style="5" customWidth="1"/>
    <col min="11015" max="11262" width="9" style="5"/>
    <col min="11263" max="11263" width="36.875" style="5" customWidth="1"/>
    <col min="11264" max="11264" width="11.5" style="5" customWidth="1"/>
    <col min="11265" max="11265" width="38.625" style="5" customWidth="1"/>
    <col min="11266" max="11266" width="12.25" style="5" customWidth="1"/>
    <col min="11267" max="11267" width="9" style="5"/>
    <col min="11268" max="11268" width="9.625" style="5" customWidth="1"/>
    <col min="11269" max="11269" width="9" style="5"/>
    <col min="11270" max="11270" width="12" style="5" customWidth="1"/>
    <col min="11271" max="11518" width="9" style="5"/>
    <col min="11519" max="11519" width="36.875" style="5" customWidth="1"/>
    <col min="11520" max="11520" width="11.5" style="5" customWidth="1"/>
    <col min="11521" max="11521" width="38.625" style="5" customWidth="1"/>
    <col min="11522" max="11522" width="12.25" style="5" customWidth="1"/>
    <col min="11523" max="11523" width="9" style="5"/>
    <col min="11524" max="11524" width="9.625" style="5" customWidth="1"/>
    <col min="11525" max="11525" width="9" style="5"/>
    <col min="11526" max="11526" width="12" style="5" customWidth="1"/>
    <col min="11527" max="11774" width="9" style="5"/>
    <col min="11775" max="11775" width="36.875" style="5" customWidth="1"/>
    <col min="11776" max="11776" width="11.5" style="5" customWidth="1"/>
    <col min="11777" max="11777" width="38.625" style="5" customWidth="1"/>
    <col min="11778" max="11778" width="12.25" style="5" customWidth="1"/>
    <col min="11779" max="11779" width="9" style="5"/>
    <col min="11780" max="11780" width="9.625" style="5" customWidth="1"/>
    <col min="11781" max="11781" width="9" style="5"/>
    <col min="11782" max="11782" width="12" style="5" customWidth="1"/>
    <col min="11783" max="12030" width="9" style="5"/>
    <col min="12031" max="12031" width="36.875" style="5" customWidth="1"/>
    <col min="12032" max="12032" width="11.5" style="5" customWidth="1"/>
    <col min="12033" max="12033" width="38.625" style="5" customWidth="1"/>
    <col min="12034" max="12034" width="12.25" style="5" customWidth="1"/>
    <col min="12035" max="12035" width="9" style="5"/>
    <col min="12036" max="12036" width="9.625" style="5" customWidth="1"/>
    <col min="12037" max="12037" width="9" style="5"/>
    <col min="12038" max="12038" width="12" style="5" customWidth="1"/>
    <col min="12039" max="12286" width="9" style="5"/>
    <col min="12287" max="12287" width="36.875" style="5" customWidth="1"/>
    <col min="12288" max="12288" width="11.5" style="5" customWidth="1"/>
    <col min="12289" max="12289" width="38.625" style="5" customWidth="1"/>
    <col min="12290" max="12290" width="12.25" style="5" customWidth="1"/>
    <col min="12291" max="12291" width="9" style="5"/>
    <col min="12292" max="12292" width="9.625" style="5" customWidth="1"/>
    <col min="12293" max="12293" width="9" style="5"/>
    <col min="12294" max="12294" width="12" style="5" customWidth="1"/>
    <col min="12295" max="12542" width="9" style="5"/>
    <col min="12543" max="12543" width="36.875" style="5" customWidth="1"/>
    <col min="12544" max="12544" width="11.5" style="5" customWidth="1"/>
    <col min="12545" max="12545" width="38.625" style="5" customWidth="1"/>
    <col min="12546" max="12546" width="12.25" style="5" customWidth="1"/>
    <col min="12547" max="12547" width="9" style="5"/>
    <col min="12548" max="12548" width="9.625" style="5" customWidth="1"/>
    <col min="12549" max="12549" width="9" style="5"/>
    <col min="12550" max="12550" width="12" style="5" customWidth="1"/>
    <col min="12551" max="12798" width="9" style="5"/>
    <col min="12799" max="12799" width="36.875" style="5" customWidth="1"/>
    <col min="12800" max="12800" width="11.5" style="5" customWidth="1"/>
    <col min="12801" max="12801" width="38.625" style="5" customWidth="1"/>
    <col min="12802" max="12802" width="12.25" style="5" customWidth="1"/>
    <col min="12803" max="12803" width="9" style="5"/>
    <col min="12804" max="12804" width="9.625" style="5" customWidth="1"/>
    <col min="12805" max="12805" width="9" style="5"/>
    <col min="12806" max="12806" width="12" style="5" customWidth="1"/>
    <col min="12807" max="13054" width="9" style="5"/>
    <col min="13055" max="13055" width="36.875" style="5" customWidth="1"/>
    <col min="13056" max="13056" width="11.5" style="5" customWidth="1"/>
    <col min="13057" max="13057" width="38.625" style="5" customWidth="1"/>
    <col min="13058" max="13058" width="12.25" style="5" customWidth="1"/>
    <col min="13059" max="13059" width="9" style="5"/>
    <col min="13060" max="13060" width="9.625" style="5" customWidth="1"/>
    <col min="13061" max="13061" width="9" style="5"/>
    <col min="13062" max="13062" width="12" style="5" customWidth="1"/>
    <col min="13063" max="13310" width="9" style="5"/>
    <col min="13311" max="13311" width="36.875" style="5" customWidth="1"/>
    <col min="13312" max="13312" width="11.5" style="5" customWidth="1"/>
    <col min="13313" max="13313" width="38.625" style="5" customWidth="1"/>
    <col min="13314" max="13314" width="12.25" style="5" customWidth="1"/>
    <col min="13315" max="13315" width="9" style="5"/>
    <col min="13316" max="13316" width="9.625" style="5" customWidth="1"/>
    <col min="13317" max="13317" width="9" style="5"/>
    <col min="13318" max="13318" width="12" style="5" customWidth="1"/>
    <col min="13319" max="13566" width="9" style="5"/>
    <col min="13567" max="13567" width="36.875" style="5" customWidth="1"/>
    <col min="13568" max="13568" width="11.5" style="5" customWidth="1"/>
    <col min="13569" max="13569" width="38.625" style="5" customWidth="1"/>
    <col min="13570" max="13570" width="12.25" style="5" customWidth="1"/>
    <col min="13571" max="13571" width="9" style="5"/>
    <col min="13572" max="13572" width="9.625" style="5" customWidth="1"/>
    <col min="13573" max="13573" width="9" style="5"/>
    <col min="13574" max="13574" width="12" style="5" customWidth="1"/>
    <col min="13575" max="13822" width="9" style="5"/>
    <col min="13823" max="13823" width="36.875" style="5" customWidth="1"/>
    <col min="13824" max="13824" width="11.5" style="5" customWidth="1"/>
    <col min="13825" max="13825" width="38.625" style="5" customWidth="1"/>
    <col min="13826" max="13826" width="12.25" style="5" customWidth="1"/>
    <col min="13827" max="13827" width="9" style="5"/>
    <col min="13828" max="13828" width="9.625" style="5" customWidth="1"/>
    <col min="13829" max="13829" width="9" style="5"/>
    <col min="13830" max="13830" width="12" style="5" customWidth="1"/>
    <col min="13831" max="14078" width="9" style="5"/>
    <col min="14079" max="14079" width="36.875" style="5" customWidth="1"/>
    <col min="14080" max="14080" width="11.5" style="5" customWidth="1"/>
    <col min="14081" max="14081" width="38.625" style="5" customWidth="1"/>
    <col min="14082" max="14082" width="12.25" style="5" customWidth="1"/>
    <col min="14083" max="14083" width="9" style="5"/>
    <col min="14084" max="14084" width="9.625" style="5" customWidth="1"/>
    <col min="14085" max="14085" width="9" style="5"/>
    <col min="14086" max="14086" width="12" style="5" customWidth="1"/>
    <col min="14087" max="14334" width="9" style="5"/>
    <col min="14335" max="14335" width="36.875" style="5" customWidth="1"/>
    <col min="14336" max="14336" width="11.5" style="5" customWidth="1"/>
    <col min="14337" max="14337" width="38.625" style="5" customWidth="1"/>
    <col min="14338" max="14338" width="12.25" style="5" customWidth="1"/>
    <col min="14339" max="14339" width="9" style="5"/>
    <col min="14340" max="14340" width="9.625" style="5" customWidth="1"/>
    <col min="14341" max="14341" width="9" style="5"/>
    <col min="14342" max="14342" width="12" style="5" customWidth="1"/>
    <col min="14343" max="14590" width="9" style="5"/>
    <col min="14591" max="14591" width="36.875" style="5" customWidth="1"/>
    <col min="14592" max="14592" width="11.5" style="5" customWidth="1"/>
    <col min="14593" max="14593" width="38.625" style="5" customWidth="1"/>
    <col min="14594" max="14594" width="12.25" style="5" customWidth="1"/>
    <col min="14595" max="14595" width="9" style="5"/>
    <col min="14596" max="14596" width="9.625" style="5" customWidth="1"/>
    <col min="14597" max="14597" width="9" style="5"/>
    <col min="14598" max="14598" width="12" style="5" customWidth="1"/>
    <col min="14599" max="14846" width="9" style="5"/>
    <col min="14847" max="14847" width="36.875" style="5" customWidth="1"/>
    <col min="14848" max="14848" width="11.5" style="5" customWidth="1"/>
    <col min="14849" max="14849" width="38.625" style="5" customWidth="1"/>
    <col min="14850" max="14850" width="12.25" style="5" customWidth="1"/>
    <col min="14851" max="14851" width="9" style="5"/>
    <col min="14852" max="14852" width="9.625" style="5" customWidth="1"/>
    <col min="14853" max="14853" width="9" style="5"/>
    <col min="14854" max="14854" width="12" style="5" customWidth="1"/>
    <col min="14855" max="15102" width="9" style="5"/>
    <col min="15103" max="15103" width="36.875" style="5" customWidth="1"/>
    <col min="15104" max="15104" width="11.5" style="5" customWidth="1"/>
    <col min="15105" max="15105" width="38.625" style="5" customWidth="1"/>
    <col min="15106" max="15106" width="12.25" style="5" customWidth="1"/>
    <col min="15107" max="15107" width="9" style="5"/>
    <col min="15108" max="15108" width="9.625" style="5" customWidth="1"/>
    <col min="15109" max="15109" width="9" style="5"/>
    <col min="15110" max="15110" width="12" style="5" customWidth="1"/>
    <col min="15111" max="15358" width="9" style="5"/>
    <col min="15359" max="15359" width="36.875" style="5" customWidth="1"/>
    <col min="15360" max="15360" width="11.5" style="5" customWidth="1"/>
    <col min="15361" max="15361" width="38.625" style="5" customWidth="1"/>
    <col min="15362" max="15362" width="12.25" style="5" customWidth="1"/>
    <col min="15363" max="15363" width="9" style="5"/>
    <col min="15364" max="15364" width="9.625" style="5" customWidth="1"/>
    <col min="15365" max="15365" width="9" style="5"/>
    <col min="15366" max="15366" width="12" style="5" customWidth="1"/>
    <col min="15367" max="15614" width="9" style="5"/>
    <col min="15615" max="15615" width="36.875" style="5" customWidth="1"/>
    <col min="15616" max="15616" width="11.5" style="5" customWidth="1"/>
    <col min="15617" max="15617" width="38.625" style="5" customWidth="1"/>
    <col min="15618" max="15618" width="12.25" style="5" customWidth="1"/>
    <col min="15619" max="15619" width="9" style="5"/>
    <col min="15620" max="15620" width="9.625" style="5" customWidth="1"/>
    <col min="15621" max="15621" width="9" style="5"/>
    <col min="15622" max="15622" width="12" style="5" customWidth="1"/>
    <col min="15623" max="15870" width="9" style="5"/>
    <col min="15871" max="15871" width="36.875" style="5" customWidth="1"/>
    <col min="15872" max="15872" width="11.5" style="5" customWidth="1"/>
    <col min="15873" max="15873" width="38.625" style="5" customWidth="1"/>
    <col min="15874" max="15874" width="12.25" style="5" customWidth="1"/>
    <col min="15875" max="15875" width="9" style="5"/>
    <col min="15876" max="15876" width="9.625" style="5" customWidth="1"/>
    <col min="15877" max="15877" width="9" style="5"/>
    <col min="15878" max="15878" width="12" style="5" customWidth="1"/>
    <col min="15879" max="16126" width="9" style="5"/>
    <col min="16127" max="16127" width="36.875" style="5" customWidth="1"/>
    <col min="16128" max="16128" width="11.5" style="5" customWidth="1"/>
    <col min="16129" max="16129" width="38.625" style="5" customWidth="1"/>
    <col min="16130" max="16130" width="12.25" style="5" customWidth="1"/>
    <col min="16131" max="16131" width="9" style="5"/>
    <col min="16132" max="16132" width="9.625" style="5" customWidth="1"/>
    <col min="16133" max="16133" width="9" style="5"/>
    <col min="16134" max="16134" width="12" style="5" customWidth="1"/>
    <col min="16135" max="16382" width="9" style="5"/>
    <col min="16383" max="16384" width="9" style="6"/>
  </cols>
  <sheetData>
    <row r="1" ht="22" customHeight="1" spans="1:1">
      <c r="A1" s="29" t="s">
        <v>1257</v>
      </c>
    </row>
    <row r="2" ht="41.25" customHeight="1" spans="1:2">
      <c r="A2" s="8" t="s">
        <v>1258</v>
      </c>
      <c r="B2" s="8"/>
    </row>
    <row r="3" customHeight="1" spans="1:2">
      <c r="A3" s="30" t="s">
        <v>128</v>
      </c>
      <c r="B3" s="31" t="s">
        <v>1212</v>
      </c>
    </row>
    <row r="4" ht="23" customHeight="1" spans="1:2">
      <c r="A4" s="10" t="s">
        <v>1259</v>
      </c>
      <c r="B4" s="11" t="s">
        <v>1260</v>
      </c>
    </row>
    <row r="5" s="3" customFormat="1" ht="20" customHeight="1" spans="1:6">
      <c r="A5" s="32" t="s">
        <v>1261</v>
      </c>
      <c r="B5" s="33">
        <f>SUM(B6:B20)</f>
        <v>0</v>
      </c>
      <c r="D5" s="14"/>
      <c r="F5" s="15"/>
    </row>
    <row r="6" ht="20" customHeight="1" spans="1:2">
      <c r="A6" s="34" t="s">
        <v>1262</v>
      </c>
      <c r="B6" s="35"/>
    </row>
    <row r="7" ht="20" customHeight="1" spans="1:2">
      <c r="A7" s="34" t="s">
        <v>1263</v>
      </c>
      <c r="B7" s="35"/>
    </row>
    <row r="8" ht="20" customHeight="1" spans="1:2">
      <c r="A8" s="34" t="s">
        <v>1264</v>
      </c>
      <c r="B8" s="35"/>
    </row>
    <row r="9" ht="20" customHeight="1" spans="1:2">
      <c r="A9" s="34" t="s">
        <v>1265</v>
      </c>
      <c r="B9" s="35"/>
    </row>
    <row r="10" ht="20" customHeight="1" spans="1:2">
      <c r="A10" s="34" t="s">
        <v>1266</v>
      </c>
      <c r="B10" s="35"/>
    </row>
    <row r="11" ht="20" customHeight="1" spans="1:2">
      <c r="A11" s="34" t="s">
        <v>1267</v>
      </c>
      <c r="B11" s="35"/>
    </row>
    <row r="12" ht="20" customHeight="1" spans="1:2">
      <c r="A12" s="34" t="s">
        <v>1268</v>
      </c>
      <c r="B12" s="35"/>
    </row>
    <row r="13" ht="20" customHeight="1" spans="1:2">
      <c r="A13" s="34" t="s">
        <v>1269</v>
      </c>
      <c r="B13" s="35"/>
    </row>
    <row r="14" ht="20" customHeight="1" spans="1:2">
      <c r="A14" s="34" t="s">
        <v>1270</v>
      </c>
      <c r="B14" s="35"/>
    </row>
    <row r="15" ht="20" customHeight="1" spans="1:2">
      <c r="A15" s="34" t="s">
        <v>1271</v>
      </c>
      <c r="B15" s="35"/>
    </row>
    <row r="16" ht="20" customHeight="1" spans="1:2">
      <c r="A16" s="34" t="s">
        <v>1272</v>
      </c>
      <c r="B16" s="35"/>
    </row>
    <row r="17" ht="20" customHeight="1" spans="1:2">
      <c r="A17" s="34" t="s">
        <v>1273</v>
      </c>
      <c r="B17" s="35"/>
    </row>
    <row r="18" ht="20" customHeight="1" spans="1:2">
      <c r="A18" s="34" t="s">
        <v>1274</v>
      </c>
      <c r="B18" s="35"/>
    </row>
    <row r="19" ht="20" customHeight="1" spans="1:2">
      <c r="A19" s="34" t="s">
        <v>1275</v>
      </c>
      <c r="B19" s="35"/>
    </row>
    <row r="20" ht="20" customHeight="1" spans="1:2">
      <c r="A20" s="36" t="s">
        <v>1276</v>
      </c>
      <c r="B20" s="35"/>
    </row>
    <row r="21" s="3" customFormat="1" ht="20" customHeight="1" spans="1:6">
      <c r="A21" s="32" t="s">
        <v>1277</v>
      </c>
      <c r="B21" s="33">
        <f>SUM(B22:B23)</f>
        <v>0</v>
      </c>
      <c r="D21" s="14"/>
      <c r="F21" s="15"/>
    </row>
    <row r="22" ht="20" customHeight="1" spans="1:2">
      <c r="A22" s="34" t="s">
        <v>1278</v>
      </c>
      <c r="B22" s="35"/>
    </row>
    <row r="23" ht="20" customHeight="1" spans="1:2">
      <c r="A23" s="34" t="s">
        <v>1279</v>
      </c>
      <c r="B23" s="35"/>
    </row>
    <row r="24" s="3" customFormat="1" ht="20" customHeight="1" spans="1:2">
      <c r="A24" s="32" t="s">
        <v>1280</v>
      </c>
      <c r="B24" s="33">
        <v>37</v>
      </c>
    </row>
    <row r="25" ht="30" customHeight="1" spans="1:2">
      <c r="A25" s="36" t="s">
        <v>1281</v>
      </c>
      <c r="B25" s="35">
        <v>37</v>
      </c>
    </row>
    <row r="26" ht="20" customHeight="1" spans="1:2">
      <c r="A26" s="34"/>
      <c r="B26" s="35"/>
    </row>
    <row r="27" ht="20" customHeight="1" spans="1:2">
      <c r="A27" s="37" t="s">
        <v>1282</v>
      </c>
      <c r="B27" s="33">
        <f>B24+B21+B5</f>
        <v>37</v>
      </c>
    </row>
    <row r="28" s="4" customFormat="1" ht="20" customHeight="1" spans="1:2">
      <c r="A28" s="38" t="s">
        <v>1283</v>
      </c>
      <c r="B28" s="39">
        <v>139</v>
      </c>
    </row>
    <row r="29" ht="20" customHeight="1" spans="1:2">
      <c r="A29" s="40"/>
      <c r="B29" s="35"/>
    </row>
    <row r="30" ht="20" customHeight="1" spans="1:2">
      <c r="A30" s="27" t="s">
        <v>1284</v>
      </c>
      <c r="B30" s="33">
        <f>B27+B28</f>
        <v>176</v>
      </c>
    </row>
    <row r="32" s="3" customFormat="1" customHeight="1" spans="1:2">
      <c r="A32" s="5"/>
      <c r="B32" s="41"/>
    </row>
    <row r="38" s="3" customFormat="1" customHeight="1" spans="1:2">
      <c r="A38" s="5"/>
      <c r="B38" s="5"/>
    </row>
  </sheetData>
  <mergeCells count="1">
    <mergeCell ref="A2:B2"/>
  </mergeCells>
  <printOptions horizontalCentered="1"/>
  <pageMargins left="0.786805555555556" right="0.826388888888889" top="0.984027777777778" bottom="1.02361111111111" header="0.511805555555556" footer="0.786805555555556"/>
  <pageSetup paperSize="9" firstPageNumber="81" orientation="portrait" useFirstPageNumber="1" horizontalDpi="600"/>
  <headerFooter alignWithMargins="0" scaleWithDoc="0">
    <oddFooter>&amp;C&amp;16— &amp;P —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13" workbookViewId="0">
      <selection activeCell="A5" sqref="A5"/>
    </sheetView>
  </sheetViews>
  <sheetFormatPr defaultColWidth="9" defaultRowHeight="21" customHeight="1" outlineLevelCol="5"/>
  <cols>
    <col min="1" max="1" width="47.3416666666667" style="5" customWidth="1"/>
    <col min="2" max="2" width="32" style="5" customWidth="1"/>
    <col min="3" max="3" width="9" style="5"/>
    <col min="4" max="4" width="9.625" style="5" customWidth="1"/>
    <col min="5" max="5" width="9" style="5"/>
    <col min="6" max="6" width="12" style="5" customWidth="1"/>
    <col min="7" max="254" width="9" style="5"/>
    <col min="255" max="255" width="36.875" style="5" customWidth="1"/>
    <col min="256" max="256" width="11.5" style="5" customWidth="1"/>
    <col min="257" max="257" width="38.625" style="5" customWidth="1"/>
    <col min="258" max="258" width="12.25" style="5" customWidth="1"/>
    <col min="259" max="259" width="9" style="5"/>
    <col min="260" max="260" width="9.625" style="5" customWidth="1"/>
    <col min="261" max="261" width="9" style="5"/>
    <col min="262" max="262" width="12" style="5" customWidth="1"/>
    <col min="263" max="510" width="9" style="5"/>
    <col min="511" max="511" width="36.875" style="5" customWidth="1"/>
    <col min="512" max="512" width="11.5" style="5" customWidth="1"/>
    <col min="513" max="513" width="38.625" style="5" customWidth="1"/>
    <col min="514" max="514" width="12.25" style="5" customWidth="1"/>
    <col min="515" max="515" width="9" style="5"/>
    <col min="516" max="516" width="9.625" style="5" customWidth="1"/>
    <col min="517" max="517" width="9" style="5"/>
    <col min="518" max="518" width="12" style="5" customWidth="1"/>
    <col min="519" max="766" width="9" style="5"/>
    <col min="767" max="767" width="36.875" style="5" customWidth="1"/>
    <col min="768" max="768" width="11.5" style="5" customWidth="1"/>
    <col min="769" max="769" width="38.625" style="5" customWidth="1"/>
    <col min="770" max="770" width="12.25" style="5" customWidth="1"/>
    <col min="771" max="771" width="9" style="5"/>
    <col min="772" max="772" width="9.625" style="5" customWidth="1"/>
    <col min="773" max="773" width="9" style="5"/>
    <col min="774" max="774" width="12" style="5" customWidth="1"/>
    <col min="775" max="1022" width="9" style="5"/>
    <col min="1023" max="1023" width="36.875" style="5" customWidth="1"/>
    <col min="1024" max="1024" width="11.5" style="5" customWidth="1"/>
    <col min="1025" max="1025" width="38.625" style="5" customWidth="1"/>
    <col min="1026" max="1026" width="12.25" style="5" customWidth="1"/>
    <col min="1027" max="1027" width="9" style="5"/>
    <col min="1028" max="1028" width="9.625" style="5" customWidth="1"/>
    <col min="1029" max="1029" width="9" style="5"/>
    <col min="1030" max="1030" width="12" style="5" customWidth="1"/>
    <col min="1031" max="1278" width="9" style="5"/>
    <col min="1279" max="1279" width="36.875" style="5" customWidth="1"/>
    <col min="1280" max="1280" width="11.5" style="5" customWidth="1"/>
    <col min="1281" max="1281" width="38.625" style="5" customWidth="1"/>
    <col min="1282" max="1282" width="12.25" style="5" customWidth="1"/>
    <col min="1283" max="1283" width="9" style="5"/>
    <col min="1284" max="1284" width="9.625" style="5" customWidth="1"/>
    <col min="1285" max="1285" width="9" style="5"/>
    <col min="1286" max="1286" width="12" style="5" customWidth="1"/>
    <col min="1287" max="1534" width="9" style="5"/>
    <col min="1535" max="1535" width="36.875" style="5" customWidth="1"/>
    <col min="1536" max="1536" width="11.5" style="5" customWidth="1"/>
    <col min="1537" max="1537" width="38.625" style="5" customWidth="1"/>
    <col min="1538" max="1538" width="12.25" style="5" customWidth="1"/>
    <col min="1539" max="1539" width="9" style="5"/>
    <col min="1540" max="1540" width="9.625" style="5" customWidth="1"/>
    <col min="1541" max="1541" width="9" style="5"/>
    <col min="1542" max="1542" width="12" style="5" customWidth="1"/>
    <col min="1543" max="1790" width="9" style="5"/>
    <col min="1791" max="1791" width="36.875" style="5" customWidth="1"/>
    <col min="1792" max="1792" width="11.5" style="5" customWidth="1"/>
    <col min="1793" max="1793" width="38.625" style="5" customWidth="1"/>
    <col min="1794" max="1794" width="12.25" style="5" customWidth="1"/>
    <col min="1795" max="1795" width="9" style="5"/>
    <col min="1796" max="1796" width="9.625" style="5" customWidth="1"/>
    <col min="1797" max="1797" width="9" style="5"/>
    <col min="1798" max="1798" width="12" style="5" customWidth="1"/>
    <col min="1799" max="2046" width="9" style="5"/>
    <col min="2047" max="2047" width="36.875" style="5" customWidth="1"/>
    <col min="2048" max="2048" width="11.5" style="5" customWidth="1"/>
    <col min="2049" max="2049" width="38.625" style="5" customWidth="1"/>
    <col min="2050" max="2050" width="12.25" style="5" customWidth="1"/>
    <col min="2051" max="2051" width="9" style="5"/>
    <col min="2052" max="2052" width="9.625" style="5" customWidth="1"/>
    <col min="2053" max="2053" width="9" style="5"/>
    <col min="2054" max="2054" width="12" style="5" customWidth="1"/>
    <col min="2055" max="2302" width="9" style="5"/>
    <col min="2303" max="2303" width="36.875" style="5" customWidth="1"/>
    <col min="2304" max="2304" width="11.5" style="5" customWidth="1"/>
    <col min="2305" max="2305" width="38.625" style="5" customWidth="1"/>
    <col min="2306" max="2306" width="12.25" style="5" customWidth="1"/>
    <col min="2307" max="2307" width="9" style="5"/>
    <col min="2308" max="2308" width="9.625" style="5" customWidth="1"/>
    <col min="2309" max="2309" width="9" style="5"/>
    <col min="2310" max="2310" width="12" style="5" customWidth="1"/>
    <col min="2311" max="2558" width="9" style="5"/>
    <col min="2559" max="2559" width="36.875" style="5" customWidth="1"/>
    <col min="2560" max="2560" width="11.5" style="5" customWidth="1"/>
    <col min="2561" max="2561" width="38.625" style="5" customWidth="1"/>
    <col min="2562" max="2562" width="12.25" style="5" customWidth="1"/>
    <col min="2563" max="2563" width="9" style="5"/>
    <col min="2564" max="2564" width="9.625" style="5" customWidth="1"/>
    <col min="2565" max="2565" width="9" style="5"/>
    <col min="2566" max="2566" width="12" style="5" customWidth="1"/>
    <col min="2567" max="2814" width="9" style="5"/>
    <col min="2815" max="2815" width="36.875" style="5" customWidth="1"/>
    <col min="2816" max="2816" width="11.5" style="5" customWidth="1"/>
    <col min="2817" max="2817" width="38.625" style="5" customWidth="1"/>
    <col min="2818" max="2818" width="12.25" style="5" customWidth="1"/>
    <col min="2819" max="2819" width="9" style="5"/>
    <col min="2820" max="2820" width="9.625" style="5" customWidth="1"/>
    <col min="2821" max="2821" width="9" style="5"/>
    <col min="2822" max="2822" width="12" style="5" customWidth="1"/>
    <col min="2823" max="3070" width="9" style="5"/>
    <col min="3071" max="3071" width="36.875" style="5" customWidth="1"/>
    <col min="3072" max="3072" width="11.5" style="5" customWidth="1"/>
    <col min="3073" max="3073" width="38.625" style="5" customWidth="1"/>
    <col min="3074" max="3074" width="12.25" style="5" customWidth="1"/>
    <col min="3075" max="3075" width="9" style="5"/>
    <col min="3076" max="3076" width="9.625" style="5" customWidth="1"/>
    <col min="3077" max="3077" width="9" style="5"/>
    <col min="3078" max="3078" width="12" style="5" customWidth="1"/>
    <col min="3079" max="3326" width="9" style="5"/>
    <col min="3327" max="3327" width="36.875" style="5" customWidth="1"/>
    <col min="3328" max="3328" width="11.5" style="5" customWidth="1"/>
    <col min="3329" max="3329" width="38.625" style="5" customWidth="1"/>
    <col min="3330" max="3330" width="12.25" style="5" customWidth="1"/>
    <col min="3331" max="3331" width="9" style="5"/>
    <col min="3332" max="3332" width="9.625" style="5" customWidth="1"/>
    <col min="3333" max="3333" width="9" style="5"/>
    <col min="3334" max="3334" width="12" style="5" customWidth="1"/>
    <col min="3335" max="3582" width="9" style="5"/>
    <col min="3583" max="3583" width="36.875" style="5" customWidth="1"/>
    <col min="3584" max="3584" width="11.5" style="5" customWidth="1"/>
    <col min="3585" max="3585" width="38.625" style="5" customWidth="1"/>
    <col min="3586" max="3586" width="12.25" style="5" customWidth="1"/>
    <col min="3587" max="3587" width="9" style="5"/>
    <col min="3588" max="3588" width="9.625" style="5" customWidth="1"/>
    <col min="3589" max="3589" width="9" style="5"/>
    <col min="3590" max="3590" width="12" style="5" customWidth="1"/>
    <col min="3591" max="3838" width="9" style="5"/>
    <col min="3839" max="3839" width="36.875" style="5" customWidth="1"/>
    <col min="3840" max="3840" width="11.5" style="5" customWidth="1"/>
    <col min="3841" max="3841" width="38.625" style="5" customWidth="1"/>
    <col min="3842" max="3842" width="12.25" style="5" customWidth="1"/>
    <col min="3843" max="3843" width="9" style="5"/>
    <col min="3844" max="3844" width="9.625" style="5" customWidth="1"/>
    <col min="3845" max="3845" width="9" style="5"/>
    <col min="3846" max="3846" width="12" style="5" customWidth="1"/>
    <col min="3847" max="4094" width="9" style="5"/>
    <col min="4095" max="4095" width="36.875" style="5" customWidth="1"/>
    <col min="4096" max="4096" width="11.5" style="5" customWidth="1"/>
    <col min="4097" max="4097" width="38.625" style="5" customWidth="1"/>
    <col min="4098" max="4098" width="12.25" style="5" customWidth="1"/>
    <col min="4099" max="4099" width="9" style="5"/>
    <col min="4100" max="4100" width="9.625" style="5" customWidth="1"/>
    <col min="4101" max="4101" width="9" style="5"/>
    <col min="4102" max="4102" width="12" style="5" customWidth="1"/>
    <col min="4103" max="4350" width="9" style="5"/>
    <col min="4351" max="4351" width="36.875" style="5" customWidth="1"/>
    <col min="4352" max="4352" width="11.5" style="5" customWidth="1"/>
    <col min="4353" max="4353" width="38.625" style="5" customWidth="1"/>
    <col min="4354" max="4354" width="12.25" style="5" customWidth="1"/>
    <col min="4355" max="4355" width="9" style="5"/>
    <col min="4356" max="4356" width="9.625" style="5" customWidth="1"/>
    <col min="4357" max="4357" width="9" style="5"/>
    <col min="4358" max="4358" width="12" style="5" customWidth="1"/>
    <col min="4359" max="4606" width="9" style="5"/>
    <col min="4607" max="4607" width="36.875" style="5" customWidth="1"/>
    <col min="4608" max="4608" width="11.5" style="5" customWidth="1"/>
    <col min="4609" max="4609" width="38.625" style="5" customWidth="1"/>
    <col min="4610" max="4610" width="12.25" style="5" customWidth="1"/>
    <col min="4611" max="4611" width="9" style="5"/>
    <col min="4612" max="4612" width="9.625" style="5" customWidth="1"/>
    <col min="4613" max="4613" width="9" style="5"/>
    <col min="4614" max="4614" width="12" style="5" customWidth="1"/>
    <col min="4615" max="4862" width="9" style="5"/>
    <col min="4863" max="4863" width="36.875" style="5" customWidth="1"/>
    <col min="4864" max="4864" width="11.5" style="5" customWidth="1"/>
    <col min="4865" max="4865" width="38.625" style="5" customWidth="1"/>
    <col min="4866" max="4866" width="12.25" style="5" customWidth="1"/>
    <col min="4867" max="4867" width="9" style="5"/>
    <col min="4868" max="4868" width="9.625" style="5" customWidth="1"/>
    <col min="4869" max="4869" width="9" style="5"/>
    <col min="4870" max="4870" width="12" style="5" customWidth="1"/>
    <col min="4871" max="5118" width="9" style="5"/>
    <col min="5119" max="5119" width="36.875" style="5" customWidth="1"/>
    <col min="5120" max="5120" width="11.5" style="5" customWidth="1"/>
    <col min="5121" max="5121" width="38.625" style="5" customWidth="1"/>
    <col min="5122" max="5122" width="12.25" style="5" customWidth="1"/>
    <col min="5123" max="5123" width="9" style="5"/>
    <col min="5124" max="5124" width="9.625" style="5" customWidth="1"/>
    <col min="5125" max="5125" width="9" style="5"/>
    <col min="5126" max="5126" width="12" style="5" customWidth="1"/>
    <col min="5127" max="5374" width="9" style="5"/>
    <col min="5375" max="5375" width="36.875" style="5" customWidth="1"/>
    <col min="5376" max="5376" width="11.5" style="5" customWidth="1"/>
    <col min="5377" max="5377" width="38.625" style="5" customWidth="1"/>
    <col min="5378" max="5378" width="12.25" style="5" customWidth="1"/>
    <col min="5379" max="5379" width="9" style="5"/>
    <col min="5380" max="5380" width="9.625" style="5" customWidth="1"/>
    <col min="5381" max="5381" width="9" style="5"/>
    <col min="5382" max="5382" width="12" style="5" customWidth="1"/>
    <col min="5383" max="5630" width="9" style="5"/>
    <col min="5631" max="5631" width="36.875" style="5" customWidth="1"/>
    <col min="5632" max="5632" width="11.5" style="5" customWidth="1"/>
    <col min="5633" max="5633" width="38.625" style="5" customWidth="1"/>
    <col min="5634" max="5634" width="12.25" style="5" customWidth="1"/>
    <col min="5635" max="5635" width="9" style="5"/>
    <col min="5636" max="5636" width="9.625" style="5" customWidth="1"/>
    <col min="5637" max="5637" width="9" style="5"/>
    <col min="5638" max="5638" width="12" style="5" customWidth="1"/>
    <col min="5639" max="5886" width="9" style="5"/>
    <col min="5887" max="5887" width="36.875" style="5" customWidth="1"/>
    <col min="5888" max="5888" width="11.5" style="5" customWidth="1"/>
    <col min="5889" max="5889" width="38.625" style="5" customWidth="1"/>
    <col min="5890" max="5890" width="12.25" style="5" customWidth="1"/>
    <col min="5891" max="5891" width="9" style="5"/>
    <col min="5892" max="5892" width="9.625" style="5" customWidth="1"/>
    <col min="5893" max="5893" width="9" style="5"/>
    <col min="5894" max="5894" width="12" style="5" customWidth="1"/>
    <col min="5895" max="6142" width="9" style="5"/>
    <col min="6143" max="6143" width="36.875" style="5" customWidth="1"/>
    <col min="6144" max="6144" width="11.5" style="5" customWidth="1"/>
    <col min="6145" max="6145" width="38.625" style="5" customWidth="1"/>
    <col min="6146" max="6146" width="12.25" style="5" customWidth="1"/>
    <col min="6147" max="6147" width="9" style="5"/>
    <col min="6148" max="6148" width="9.625" style="5" customWidth="1"/>
    <col min="6149" max="6149" width="9" style="5"/>
    <col min="6150" max="6150" width="12" style="5" customWidth="1"/>
    <col min="6151" max="6398" width="9" style="5"/>
    <col min="6399" max="6399" width="36.875" style="5" customWidth="1"/>
    <col min="6400" max="6400" width="11.5" style="5" customWidth="1"/>
    <col min="6401" max="6401" width="38.625" style="5" customWidth="1"/>
    <col min="6402" max="6402" width="12.25" style="5" customWidth="1"/>
    <col min="6403" max="6403" width="9" style="5"/>
    <col min="6404" max="6404" width="9.625" style="5" customWidth="1"/>
    <col min="6405" max="6405" width="9" style="5"/>
    <col min="6406" max="6406" width="12" style="5" customWidth="1"/>
    <col min="6407" max="6654" width="9" style="5"/>
    <col min="6655" max="6655" width="36.875" style="5" customWidth="1"/>
    <col min="6656" max="6656" width="11.5" style="5" customWidth="1"/>
    <col min="6657" max="6657" width="38.625" style="5" customWidth="1"/>
    <col min="6658" max="6658" width="12.25" style="5" customWidth="1"/>
    <col min="6659" max="6659" width="9" style="5"/>
    <col min="6660" max="6660" width="9.625" style="5" customWidth="1"/>
    <col min="6661" max="6661" width="9" style="5"/>
    <col min="6662" max="6662" width="12" style="5" customWidth="1"/>
    <col min="6663" max="6910" width="9" style="5"/>
    <col min="6911" max="6911" width="36.875" style="5" customWidth="1"/>
    <col min="6912" max="6912" width="11.5" style="5" customWidth="1"/>
    <col min="6913" max="6913" width="38.625" style="5" customWidth="1"/>
    <col min="6914" max="6914" width="12.25" style="5" customWidth="1"/>
    <col min="6915" max="6915" width="9" style="5"/>
    <col min="6916" max="6916" width="9.625" style="5" customWidth="1"/>
    <col min="6917" max="6917" width="9" style="5"/>
    <col min="6918" max="6918" width="12" style="5" customWidth="1"/>
    <col min="6919" max="7166" width="9" style="5"/>
    <col min="7167" max="7167" width="36.875" style="5" customWidth="1"/>
    <col min="7168" max="7168" width="11.5" style="5" customWidth="1"/>
    <col min="7169" max="7169" width="38.625" style="5" customWidth="1"/>
    <col min="7170" max="7170" width="12.25" style="5" customWidth="1"/>
    <col min="7171" max="7171" width="9" style="5"/>
    <col min="7172" max="7172" width="9.625" style="5" customWidth="1"/>
    <col min="7173" max="7173" width="9" style="5"/>
    <col min="7174" max="7174" width="12" style="5" customWidth="1"/>
    <col min="7175" max="7422" width="9" style="5"/>
    <col min="7423" max="7423" width="36.875" style="5" customWidth="1"/>
    <col min="7424" max="7424" width="11.5" style="5" customWidth="1"/>
    <col min="7425" max="7425" width="38.625" style="5" customWidth="1"/>
    <col min="7426" max="7426" width="12.25" style="5" customWidth="1"/>
    <col min="7427" max="7427" width="9" style="5"/>
    <col min="7428" max="7428" width="9.625" style="5" customWidth="1"/>
    <col min="7429" max="7429" width="9" style="5"/>
    <col min="7430" max="7430" width="12" style="5" customWidth="1"/>
    <col min="7431" max="7678" width="9" style="5"/>
    <col min="7679" max="7679" width="36.875" style="5" customWidth="1"/>
    <col min="7680" max="7680" width="11.5" style="5" customWidth="1"/>
    <col min="7681" max="7681" width="38.625" style="5" customWidth="1"/>
    <col min="7682" max="7682" width="12.25" style="5" customWidth="1"/>
    <col min="7683" max="7683" width="9" style="5"/>
    <col min="7684" max="7684" width="9.625" style="5" customWidth="1"/>
    <col min="7685" max="7685" width="9" style="5"/>
    <col min="7686" max="7686" width="12" style="5" customWidth="1"/>
    <col min="7687" max="7934" width="9" style="5"/>
    <col min="7935" max="7935" width="36.875" style="5" customWidth="1"/>
    <col min="7936" max="7936" width="11.5" style="5" customWidth="1"/>
    <col min="7937" max="7937" width="38.625" style="5" customWidth="1"/>
    <col min="7938" max="7938" width="12.25" style="5" customWidth="1"/>
    <col min="7939" max="7939" width="9" style="5"/>
    <col min="7940" max="7940" width="9.625" style="5" customWidth="1"/>
    <col min="7941" max="7941" width="9" style="5"/>
    <col min="7942" max="7942" width="12" style="5" customWidth="1"/>
    <col min="7943" max="8190" width="9" style="5"/>
    <col min="8191" max="8191" width="36.875" style="5" customWidth="1"/>
    <col min="8192" max="8192" width="11.5" style="5" customWidth="1"/>
    <col min="8193" max="8193" width="38.625" style="5" customWidth="1"/>
    <col min="8194" max="8194" width="12.25" style="5" customWidth="1"/>
    <col min="8195" max="8195" width="9" style="5"/>
    <col min="8196" max="8196" width="9.625" style="5" customWidth="1"/>
    <col min="8197" max="8197" width="9" style="5"/>
    <col min="8198" max="8198" width="12" style="5" customWidth="1"/>
    <col min="8199" max="8446" width="9" style="5"/>
    <col min="8447" max="8447" width="36.875" style="5" customWidth="1"/>
    <col min="8448" max="8448" width="11.5" style="5" customWidth="1"/>
    <col min="8449" max="8449" width="38.625" style="5" customWidth="1"/>
    <col min="8450" max="8450" width="12.25" style="5" customWidth="1"/>
    <col min="8451" max="8451" width="9" style="5"/>
    <col min="8452" max="8452" width="9.625" style="5" customWidth="1"/>
    <col min="8453" max="8453" width="9" style="5"/>
    <col min="8454" max="8454" width="12" style="5" customWidth="1"/>
    <col min="8455" max="8702" width="9" style="5"/>
    <col min="8703" max="8703" width="36.875" style="5" customWidth="1"/>
    <col min="8704" max="8704" width="11.5" style="5" customWidth="1"/>
    <col min="8705" max="8705" width="38.625" style="5" customWidth="1"/>
    <col min="8706" max="8706" width="12.25" style="5" customWidth="1"/>
    <col min="8707" max="8707" width="9" style="5"/>
    <col min="8708" max="8708" width="9.625" style="5" customWidth="1"/>
    <col min="8709" max="8709" width="9" style="5"/>
    <col min="8710" max="8710" width="12" style="5" customWidth="1"/>
    <col min="8711" max="8958" width="9" style="5"/>
    <col min="8959" max="8959" width="36.875" style="5" customWidth="1"/>
    <col min="8960" max="8960" width="11.5" style="5" customWidth="1"/>
    <col min="8961" max="8961" width="38.625" style="5" customWidth="1"/>
    <col min="8962" max="8962" width="12.25" style="5" customWidth="1"/>
    <col min="8963" max="8963" width="9" style="5"/>
    <col min="8964" max="8964" width="9.625" style="5" customWidth="1"/>
    <col min="8965" max="8965" width="9" style="5"/>
    <col min="8966" max="8966" width="12" style="5" customWidth="1"/>
    <col min="8967" max="9214" width="9" style="5"/>
    <col min="9215" max="9215" width="36.875" style="5" customWidth="1"/>
    <col min="9216" max="9216" width="11.5" style="5" customWidth="1"/>
    <col min="9217" max="9217" width="38.625" style="5" customWidth="1"/>
    <col min="9218" max="9218" width="12.25" style="5" customWidth="1"/>
    <col min="9219" max="9219" width="9" style="5"/>
    <col min="9220" max="9220" width="9.625" style="5" customWidth="1"/>
    <col min="9221" max="9221" width="9" style="5"/>
    <col min="9222" max="9222" width="12" style="5" customWidth="1"/>
    <col min="9223" max="9470" width="9" style="5"/>
    <col min="9471" max="9471" width="36.875" style="5" customWidth="1"/>
    <col min="9472" max="9472" width="11.5" style="5" customWidth="1"/>
    <col min="9473" max="9473" width="38.625" style="5" customWidth="1"/>
    <col min="9474" max="9474" width="12.25" style="5" customWidth="1"/>
    <col min="9475" max="9475" width="9" style="5"/>
    <col min="9476" max="9476" width="9.625" style="5" customWidth="1"/>
    <col min="9477" max="9477" width="9" style="5"/>
    <col min="9478" max="9478" width="12" style="5" customWidth="1"/>
    <col min="9479" max="9726" width="9" style="5"/>
    <col min="9727" max="9727" width="36.875" style="5" customWidth="1"/>
    <col min="9728" max="9728" width="11.5" style="5" customWidth="1"/>
    <col min="9729" max="9729" width="38.625" style="5" customWidth="1"/>
    <col min="9730" max="9730" width="12.25" style="5" customWidth="1"/>
    <col min="9731" max="9731" width="9" style="5"/>
    <col min="9732" max="9732" width="9.625" style="5" customWidth="1"/>
    <col min="9733" max="9733" width="9" style="5"/>
    <col min="9734" max="9734" width="12" style="5" customWidth="1"/>
    <col min="9735" max="9982" width="9" style="5"/>
    <col min="9983" max="9983" width="36.875" style="5" customWidth="1"/>
    <col min="9984" max="9984" width="11.5" style="5" customWidth="1"/>
    <col min="9985" max="9985" width="38.625" style="5" customWidth="1"/>
    <col min="9986" max="9986" width="12.25" style="5" customWidth="1"/>
    <col min="9987" max="9987" width="9" style="5"/>
    <col min="9988" max="9988" width="9.625" style="5" customWidth="1"/>
    <col min="9989" max="9989" width="9" style="5"/>
    <col min="9990" max="9990" width="12" style="5" customWidth="1"/>
    <col min="9991" max="10238" width="9" style="5"/>
    <col min="10239" max="10239" width="36.875" style="5" customWidth="1"/>
    <col min="10240" max="10240" width="11.5" style="5" customWidth="1"/>
    <col min="10241" max="10241" width="38.625" style="5" customWidth="1"/>
    <col min="10242" max="10242" width="12.25" style="5" customWidth="1"/>
    <col min="10243" max="10243" width="9" style="5"/>
    <col min="10244" max="10244" width="9.625" style="5" customWidth="1"/>
    <col min="10245" max="10245" width="9" style="5"/>
    <col min="10246" max="10246" width="12" style="5" customWidth="1"/>
    <col min="10247" max="10494" width="9" style="5"/>
    <col min="10495" max="10495" width="36.875" style="5" customWidth="1"/>
    <col min="10496" max="10496" width="11.5" style="5" customWidth="1"/>
    <col min="10497" max="10497" width="38.625" style="5" customWidth="1"/>
    <col min="10498" max="10498" width="12.25" style="5" customWidth="1"/>
    <col min="10499" max="10499" width="9" style="5"/>
    <col min="10500" max="10500" width="9.625" style="5" customWidth="1"/>
    <col min="10501" max="10501" width="9" style="5"/>
    <col min="10502" max="10502" width="12" style="5" customWidth="1"/>
    <col min="10503" max="10750" width="9" style="5"/>
    <col min="10751" max="10751" width="36.875" style="5" customWidth="1"/>
    <col min="10752" max="10752" width="11.5" style="5" customWidth="1"/>
    <col min="10753" max="10753" width="38.625" style="5" customWidth="1"/>
    <col min="10754" max="10754" width="12.25" style="5" customWidth="1"/>
    <col min="10755" max="10755" width="9" style="5"/>
    <col min="10756" max="10756" width="9.625" style="5" customWidth="1"/>
    <col min="10757" max="10757" width="9" style="5"/>
    <col min="10758" max="10758" width="12" style="5" customWidth="1"/>
    <col min="10759" max="11006" width="9" style="5"/>
    <col min="11007" max="11007" width="36.875" style="5" customWidth="1"/>
    <col min="11008" max="11008" width="11.5" style="5" customWidth="1"/>
    <col min="11009" max="11009" width="38.625" style="5" customWidth="1"/>
    <col min="11010" max="11010" width="12.25" style="5" customWidth="1"/>
    <col min="11011" max="11011" width="9" style="5"/>
    <col min="11012" max="11012" width="9.625" style="5" customWidth="1"/>
    <col min="11013" max="11013" width="9" style="5"/>
    <col min="11014" max="11014" width="12" style="5" customWidth="1"/>
    <col min="11015" max="11262" width="9" style="5"/>
    <col min="11263" max="11263" width="36.875" style="5" customWidth="1"/>
    <col min="11264" max="11264" width="11.5" style="5" customWidth="1"/>
    <col min="11265" max="11265" width="38.625" style="5" customWidth="1"/>
    <col min="11266" max="11266" width="12.25" style="5" customWidth="1"/>
    <col min="11267" max="11267" width="9" style="5"/>
    <col min="11268" max="11268" width="9.625" style="5" customWidth="1"/>
    <col min="11269" max="11269" width="9" style="5"/>
    <col min="11270" max="11270" width="12" style="5" customWidth="1"/>
    <col min="11271" max="11518" width="9" style="5"/>
    <col min="11519" max="11519" width="36.875" style="5" customWidth="1"/>
    <col min="11520" max="11520" width="11.5" style="5" customWidth="1"/>
    <col min="11521" max="11521" width="38.625" style="5" customWidth="1"/>
    <col min="11522" max="11522" width="12.25" style="5" customWidth="1"/>
    <col min="11523" max="11523" width="9" style="5"/>
    <col min="11524" max="11524" width="9.625" style="5" customWidth="1"/>
    <col min="11525" max="11525" width="9" style="5"/>
    <col min="11526" max="11526" width="12" style="5" customWidth="1"/>
    <col min="11527" max="11774" width="9" style="5"/>
    <col min="11775" max="11775" width="36.875" style="5" customWidth="1"/>
    <col min="11776" max="11776" width="11.5" style="5" customWidth="1"/>
    <col min="11777" max="11777" width="38.625" style="5" customWidth="1"/>
    <col min="11778" max="11778" width="12.25" style="5" customWidth="1"/>
    <col min="11779" max="11779" width="9" style="5"/>
    <col min="11780" max="11780" width="9.625" style="5" customWidth="1"/>
    <col min="11781" max="11781" width="9" style="5"/>
    <col min="11782" max="11782" width="12" style="5" customWidth="1"/>
    <col min="11783" max="12030" width="9" style="5"/>
    <col min="12031" max="12031" width="36.875" style="5" customWidth="1"/>
    <col min="12032" max="12032" width="11.5" style="5" customWidth="1"/>
    <col min="12033" max="12033" width="38.625" style="5" customWidth="1"/>
    <col min="12034" max="12034" width="12.25" style="5" customWidth="1"/>
    <col min="12035" max="12035" width="9" style="5"/>
    <col min="12036" max="12036" width="9.625" style="5" customWidth="1"/>
    <col min="12037" max="12037" width="9" style="5"/>
    <col min="12038" max="12038" width="12" style="5" customWidth="1"/>
    <col min="12039" max="12286" width="9" style="5"/>
    <col min="12287" max="12287" width="36.875" style="5" customWidth="1"/>
    <col min="12288" max="12288" width="11.5" style="5" customWidth="1"/>
    <col min="12289" max="12289" width="38.625" style="5" customWidth="1"/>
    <col min="12290" max="12290" width="12.25" style="5" customWidth="1"/>
    <col min="12291" max="12291" width="9" style="5"/>
    <col min="12292" max="12292" width="9.625" style="5" customWidth="1"/>
    <col min="12293" max="12293" width="9" style="5"/>
    <col min="12294" max="12294" width="12" style="5" customWidth="1"/>
    <col min="12295" max="12542" width="9" style="5"/>
    <col min="12543" max="12543" width="36.875" style="5" customWidth="1"/>
    <col min="12544" max="12544" width="11.5" style="5" customWidth="1"/>
    <col min="12545" max="12545" width="38.625" style="5" customWidth="1"/>
    <col min="12546" max="12546" width="12.25" style="5" customWidth="1"/>
    <col min="12547" max="12547" width="9" style="5"/>
    <col min="12548" max="12548" width="9.625" style="5" customWidth="1"/>
    <col min="12549" max="12549" width="9" style="5"/>
    <col min="12550" max="12550" width="12" style="5" customWidth="1"/>
    <col min="12551" max="12798" width="9" style="5"/>
    <col min="12799" max="12799" width="36.875" style="5" customWidth="1"/>
    <col min="12800" max="12800" width="11.5" style="5" customWidth="1"/>
    <col min="12801" max="12801" width="38.625" style="5" customWidth="1"/>
    <col min="12802" max="12802" width="12.25" style="5" customWidth="1"/>
    <col min="12803" max="12803" width="9" style="5"/>
    <col min="12804" max="12804" width="9.625" style="5" customWidth="1"/>
    <col min="12805" max="12805" width="9" style="5"/>
    <col min="12806" max="12806" width="12" style="5" customWidth="1"/>
    <col min="12807" max="13054" width="9" style="5"/>
    <col min="13055" max="13055" width="36.875" style="5" customWidth="1"/>
    <col min="13056" max="13056" width="11.5" style="5" customWidth="1"/>
    <col min="13057" max="13057" width="38.625" style="5" customWidth="1"/>
    <col min="13058" max="13058" width="12.25" style="5" customWidth="1"/>
    <col min="13059" max="13059" width="9" style="5"/>
    <col min="13060" max="13060" width="9.625" style="5" customWidth="1"/>
    <col min="13061" max="13061" width="9" style="5"/>
    <col min="13062" max="13062" width="12" style="5" customWidth="1"/>
    <col min="13063" max="13310" width="9" style="5"/>
    <col min="13311" max="13311" width="36.875" style="5" customWidth="1"/>
    <col min="13312" max="13312" width="11.5" style="5" customWidth="1"/>
    <col min="13313" max="13313" width="38.625" style="5" customWidth="1"/>
    <col min="13314" max="13314" width="12.25" style="5" customWidth="1"/>
    <col min="13315" max="13315" width="9" style="5"/>
    <col min="13316" max="13316" width="9.625" style="5" customWidth="1"/>
    <col min="13317" max="13317" width="9" style="5"/>
    <col min="13318" max="13318" width="12" style="5" customWidth="1"/>
    <col min="13319" max="13566" width="9" style="5"/>
    <col min="13567" max="13567" width="36.875" style="5" customWidth="1"/>
    <col min="13568" max="13568" width="11.5" style="5" customWidth="1"/>
    <col min="13569" max="13569" width="38.625" style="5" customWidth="1"/>
    <col min="13570" max="13570" width="12.25" style="5" customWidth="1"/>
    <col min="13571" max="13571" width="9" style="5"/>
    <col min="13572" max="13572" width="9.625" style="5" customWidth="1"/>
    <col min="13573" max="13573" width="9" style="5"/>
    <col min="13574" max="13574" width="12" style="5" customWidth="1"/>
    <col min="13575" max="13822" width="9" style="5"/>
    <col min="13823" max="13823" width="36.875" style="5" customWidth="1"/>
    <col min="13824" max="13824" width="11.5" style="5" customWidth="1"/>
    <col min="13825" max="13825" width="38.625" style="5" customWidth="1"/>
    <col min="13826" max="13826" width="12.25" style="5" customWidth="1"/>
    <col min="13827" max="13827" width="9" style="5"/>
    <col min="13828" max="13828" width="9.625" style="5" customWidth="1"/>
    <col min="13829" max="13829" width="9" style="5"/>
    <col min="13830" max="13830" width="12" style="5" customWidth="1"/>
    <col min="13831" max="14078" width="9" style="5"/>
    <col min="14079" max="14079" width="36.875" style="5" customWidth="1"/>
    <col min="14080" max="14080" width="11.5" style="5" customWidth="1"/>
    <col min="14081" max="14081" width="38.625" style="5" customWidth="1"/>
    <col min="14082" max="14082" width="12.25" style="5" customWidth="1"/>
    <col min="14083" max="14083" width="9" style="5"/>
    <col min="14084" max="14084" width="9.625" style="5" customWidth="1"/>
    <col min="14085" max="14085" width="9" style="5"/>
    <col min="14086" max="14086" width="12" style="5" customWidth="1"/>
    <col min="14087" max="14334" width="9" style="5"/>
    <col min="14335" max="14335" width="36.875" style="5" customWidth="1"/>
    <col min="14336" max="14336" width="11.5" style="5" customWidth="1"/>
    <col min="14337" max="14337" width="38.625" style="5" customWidth="1"/>
    <col min="14338" max="14338" width="12.25" style="5" customWidth="1"/>
    <col min="14339" max="14339" width="9" style="5"/>
    <col min="14340" max="14340" width="9.625" style="5" customWidth="1"/>
    <col min="14341" max="14341" width="9" style="5"/>
    <col min="14342" max="14342" width="12" style="5" customWidth="1"/>
    <col min="14343" max="14590" width="9" style="5"/>
    <col min="14591" max="14591" width="36.875" style="5" customWidth="1"/>
    <col min="14592" max="14592" width="11.5" style="5" customWidth="1"/>
    <col min="14593" max="14593" width="38.625" style="5" customWidth="1"/>
    <col min="14594" max="14594" width="12.25" style="5" customWidth="1"/>
    <col min="14595" max="14595" width="9" style="5"/>
    <col min="14596" max="14596" width="9.625" style="5" customWidth="1"/>
    <col min="14597" max="14597" width="9" style="5"/>
    <col min="14598" max="14598" width="12" style="5" customWidth="1"/>
    <col min="14599" max="14846" width="9" style="5"/>
    <col min="14847" max="14847" width="36.875" style="5" customWidth="1"/>
    <col min="14848" max="14848" width="11.5" style="5" customWidth="1"/>
    <col min="14849" max="14849" width="38.625" style="5" customWidth="1"/>
    <col min="14850" max="14850" width="12.25" style="5" customWidth="1"/>
    <col min="14851" max="14851" width="9" style="5"/>
    <col min="14852" max="14852" width="9.625" style="5" customWidth="1"/>
    <col min="14853" max="14853" width="9" style="5"/>
    <col min="14854" max="14854" width="12" style="5" customWidth="1"/>
    <col min="14855" max="15102" width="9" style="5"/>
    <col min="15103" max="15103" width="36.875" style="5" customWidth="1"/>
    <col min="15104" max="15104" width="11.5" style="5" customWidth="1"/>
    <col min="15105" max="15105" width="38.625" style="5" customWidth="1"/>
    <col min="15106" max="15106" width="12.25" style="5" customWidth="1"/>
    <col min="15107" max="15107" width="9" style="5"/>
    <col min="15108" max="15108" width="9.625" style="5" customWidth="1"/>
    <col min="15109" max="15109" width="9" style="5"/>
    <col min="15110" max="15110" width="12" style="5" customWidth="1"/>
    <col min="15111" max="15358" width="9" style="5"/>
    <col min="15359" max="15359" width="36.875" style="5" customWidth="1"/>
    <col min="15360" max="15360" width="11.5" style="5" customWidth="1"/>
    <col min="15361" max="15361" width="38.625" style="5" customWidth="1"/>
    <col min="15362" max="15362" width="12.25" style="5" customWidth="1"/>
    <col min="15363" max="15363" width="9" style="5"/>
    <col min="15364" max="15364" width="9.625" style="5" customWidth="1"/>
    <col min="15365" max="15365" width="9" style="5"/>
    <col min="15366" max="15366" width="12" style="5" customWidth="1"/>
    <col min="15367" max="15614" width="9" style="5"/>
    <col min="15615" max="15615" width="36.875" style="5" customWidth="1"/>
    <col min="15616" max="15616" width="11.5" style="5" customWidth="1"/>
    <col min="15617" max="15617" width="38.625" style="5" customWidth="1"/>
    <col min="15618" max="15618" width="12.25" style="5" customWidth="1"/>
    <col min="15619" max="15619" width="9" style="5"/>
    <col min="15620" max="15620" width="9.625" style="5" customWidth="1"/>
    <col min="15621" max="15621" width="9" style="5"/>
    <col min="15622" max="15622" width="12" style="5" customWidth="1"/>
    <col min="15623" max="15870" width="9" style="5"/>
    <col min="15871" max="15871" width="36.875" style="5" customWidth="1"/>
    <col min="15872" max="15872" width="11.5" style="5" customWidth="1"/>
    <col min="15873" max="15873" width="38.625" style="5" customWidth="1"/>
    <col min="15874" max="15874" width="12.25" style="5" customWidth="1"/>
    <col min="15875" max="15875" width="9" style="5"/>
    <col min="15876" max="15876" width="9.625" style="5" customWidth="1"/>
    <col min="15877" max="15877" width="9" style="5"/>
    <col min="15878" max="15878" width="12" style="5" customWidth="1"/>
    <col min="15879" max="16126" width="9" style="5"/>
    <col min="16127" max="16127" width="36.875" style="5" customWidth="1"/>
    <col min="16128" max="16128" width="11.5" style="5" customWidth="1"/>
    <col min="16129" max="16129" width="38.625" style="5" customWidth="1"/>
    <col min="16130" max="16130" width="12.25" style="5" customWidth="1"/>
    <col min="16131" max="16131" width="9" style="5"/>
    <col min="16132" max="16132" width="9.625" style="5" customWidth="1"/>
    <col min="16133" max="16133" width="9" style="5"/>
    <col min="16134" max="16134" width="12" style="5" customWidth="1"/>
    <col min="16135" max="16382" width="9" style="5"/>
    <col min="16383" max="16384" width="9" style="6"/>
  </cols>
  <sheetData>
    <row r="1" ht="33" customHeight="1" spans="1:1">
      <c r="A1" s="7" t="s">
        <v>1285</v>
      </c>
    </row>
    <row r="2" ht="41.25" customHeight="1" spans="1:2">
      <c r="A2" s="8" t="s">
        <v>1286</v>
      </c>
      <c r="B2" s="8"/>
    </row>
    <row r="3" customHeight="1" spans="1:2">
      <c r="A3" s="5" t="s">
        <v>128</v>
      </c>
      <c r="B3" s="9" t="s">
        <v>23</v>
      </c>
    </row>
    <row r="4" ht="36" customHeight="1" spans="1:2">
      <c r="A4" s="10" t="s">
        <v>1259</v>
      </c>
      <c r="B4" s="11" t="s">
        <v>1287</v>
      </c>
    </row>
    <row r="5" s="3" customFormat="1" customHeight="1" spans="1:6">
      <c r="A5" s="12" t="s">
        <v>1288</v>
      </c>
      <c r="B5" s="13">
        <f>SUM(B6:B10)</f>
        <v>176</v>
      </c>
      <c r="D5" s="14"/>
      <c r="F5" s="15"/>
    </row>
    <row r="6" customHeight="1" spans="1:2">
      <c r="A6" s="16" t="s">
        <v>1289</v>
      </c>
      <c r="B6" s="17"/>
    </row>
    <row r="7" customHeight="1" spans="1:2">
      <c r="A7" s="16" t="s">
        <v>1290</v>
      </c>
      <c r="B7" s="18"/>
    </row>
    <row r="8" customHeight="1" spans="1:2">
      <c r="A8" s="16" t="s">
        <v>1291</v>
      </c>
      <c r="B8" s="18"/>
    </row>
    <row r="9" customHeight="1" spans="1:2">
      <c r="A9" s="16" t="s">
        <v>1292</v>
      </c>
      <c r="B9" s="18">
        <v>176</v>
      </c>
    </row>
    <row r="10" customHeight="1" spans="1:2">
      <c r="A10" s="16" t="s">
        <v>1293</v>
      </c>
      <c r="B10" s="18"/>
    </row>
    <row r="11" customHeight="1" spans="1:2">
      <c r="A11" s="12" t="s">
        <v>1294</v>
      </c>
      <c r="B11" s="13"/>
    </row>
    <row r="12" customHeight="1" spans="1:2">
      <c r="A12" s="16" t="s">
        <v>1295</v>
      </c>
      <c r="B12" s="18"/>
    </row>
    <row r="13" customHeight="1" spans="1:2">
      <c r="A13" s="16" t="s">
        <v>1296</v>
      </c>
      <c r="B13" s="18"/>
    </row>
    <row r="14" customHeight="1" spans="1:2">
      <c r="A14" s="16" t="s">
        <v>1297</v>
      </c>
      <c r="B14" s="18"/>
    </row>
    <row r="15" customHeight="1" spans="1:2">
      <c r="A15" s="16" t="s">
        <v>1298</v>
      </c>
      <c r="B15" s="18"/>
    </row>
    <row r="16" customHeight="1" spans="1:2">
      <c r="A16" s="16" t="s">
        <v>1299</v>
      </c>
      <c r="B16" s="18"/>
    </row>
    <row r="17" customHeight="1" spans="1:2">
      <c r="A17" s="16" t="s">
        <v>1300</v>
      </c>
      <c r="B17" s="18"/>
    </row>
    <row r="18" customHeight="1" spans="1:2">
      <c r="A18" s="16" t="s">
        <v>1301</v>
      </c>
      <c r="B18" s="18"/>
    </row>
    <row r="19" customHeight="1" spans="1:2">
      <c r="A19" s="12" t="s">
        <v>1302</v>
      </c>
      <c r="B19" s="13">
        <f>B20</f>
        <v>0</v>
      </c>
    </row>
    <row r="20" customHeight="1" spans="1:2">
      <c r="A20" s="16" t="s">
        <v>1302</v>
      </c>
      <c r="B20" s="19"/>
    </row>
    <row r="21" s="3" customFormat="1" customHeight="1" spans="1:6">
      <c r="A21" s="20"/>
      <c r="B21" s="21"/>
      <c r="D21" s="14"/>
      <c r="F21" s="15"/>
    </row>
    <row r="22" customHeight="1" spans="1:2">
      <c r="A22" s="22" t="s">
        <v>1303</v>
      </c>
      <c r="B22" s="13">
        <f>B19+B11+B5</f>
        <v>176</v>
      </c>
    </row>
    <row r="23" s="4" customFormat="1" ht="23.25" customHeight="1" spans="1:2">
      <c r="A23" s="23" t="s">
        <v>1304</v>
      </c>
      <c r="B23" s="24"/>
    </row>
    <row r="24" ht="23.25" customHeight="1" spans="1:2">
      <c r="A24" s="25"/>
      <c r="B24" s="26"/>
    </row>
    <row r="25" ht="23.25" customHeight="1" spans="1:2">
      <c r="A25" s="27" t="s">
        <v>1178</v>
      </c>
      <c r="B25" s="28">
        <f>B23+B22</f>
        <v>176</v>
      </c>
    </row>
    <row r="27" s="3" customFormat="1" customHeight="1" spans="1:2">
      <c r="A27" s="5"/>
      <c r="B27" s="5"/>
    </row>
    <row r="30" customHeight="1" spans="1:2">
      <c r="A30" s="3"/>
      <c r="B30" s="3"/>
    </row>
    <row r="33" s="3" customFormat="1" customHeight="1" spans="1:2">
      <c r="A33" s="5"/>
      <c r="B33" s="5"/>
    </row>
    <row r="36" customHeight="1" spans="1:2">
      <c r="A36" s="3"/>
      <c r="B36" s="3"/>
    </row>
  </sheetData>
  <mergeCells count="1">
    <mergeCell ref="A2:B2"/>
  </mergeCells>
  <pageMargins left="0.786805555555556" right="0.826388888888889" top="0.984027777777778" bottom="1.02361111111111" header="0.511805555555556" footer="0.786805555555556"/>
  <pageSetup paperSize="9" firstPageNumber="82" orientation="portrait" useFirstPageNumber="1" horizontalDpi="600"/>
  <headerFooter alignWithMargins="0" scaleWithDoc="0">
    <oddFooter>&amp;C&amp;16— &amp;P —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K14" sqref="K14"/>
    </sheetView>
  </sheetViews>
  <sheetFormatPr defaultColWidth="9" defaultRowHeight="27" customHeight="1" outlineLevelCol="6"/>
  <cols>
    <col min="1" max="1" width="19" customWidth="1"/>
    <col min="4" max="4" width="12.625"/>
    <col min="5" max="5" width="17.125" customWidth="1"/>
  </cols>
  <sheetData>
    <row r="1" customHeight="1" spans="2:5">
      <c r="B1" t="s">
        <v>1305</v>
      </c>
      <c r="C1" t="s">
        <v>1306</v>
      </c>
      <c r="E1" t="s">
        <v>1307</v>
      </c>
    </row>
    <row r="2" customHeight="1" spans="1:7">
      <c r="A2" t="s">
        <v>33</v>
      </c>
      <c r="B2">
        <v>37740</v>
      </c>
      <c r="C2">
        <v>29817</v>
      </c>
      <c r="D2" s="1">
        <f>C2/51875*61525</f>
        <v>35363.6804819277</v>
      </c>
      <c r="E2" s="1">
        <f>B2-D2</f>
        <v>2376.31951807229</v>
      </c>
      <c r="G2">
        <v>2376</v>
      </c>
    </row>
    <row r="3" customHeight="1" spans="1:7">
      <c r="A3" t="s">
        <v>34</v>
      </c>
      <c r="B3">
        <v>10146</v>
      </c>
      <c r="C3">
        <v>5025</v>
      </c>
      <c r="D3" s="1">
        <f t="shared" ref="D3:D21" si="0">C3/51875*61525</f>
        <v>5959.77108433735</v>
      </c>
      <c r="E3" s="1">
        <f>B3-D3</f>
        <v>4186.22891566265</v>
      </c>
      <c r="G3">
        <v>4187</v>
      </c>
    </row>
    <row r="4" customHeight="1" spans="1:7">
      <c r="A4" t="s">
        <v>35</v>
      </c>
      <c r="B4">
        <v>2500</v>
      </c>
      <c r="C4">
        <v>1116</v>
      </c>
      <c r="D4" s="1">
        <f t="shared" si="0"/>
        <v>1323.60289156627</v>
      </c>
      <c r="E4" s="1">
        <f t="shared" ref="E4:E21" si="1">B4-D4</f>
        <v>1176.39710843373</v>
      </c>
      <c r="G4">
        <v>1177</v>
      </c>
    </row>
    <row r="5" customHeight="1" spans="1:7">
      <c r="A5" t="s">
        <v>36</v>
      </c>
      <c r="B5">
        <v>750</v>
      </c>
      <c r="D5" s="1">
        <f t="shared" si="0"/>
        <v>0</v>
      </c>
      <c r="E5" s="1">
        <f t="shared" si="1"/>
        <v>750</v>
      </c>
      <c r="G5">
        <v>750</v>
      </c>
    </row>
    <row r="6" customHeight="1" spans="1:7">
      <c r="A6" t="s">
        <v>1308</v>
      </c>
      <c r="B6">
        <v>3774</v>
      </c>
      <c r="C6">
        <v>2112</v>
      </c>
      <c r="D6" s="1">
        <f t="shared" si="0"/>
        <v>2504.88289156627</v>
      </c>
      <c r="E6" s="1">
        <f t="shared" si="1"/>
        <v>1269.11710843373</v>
      </c>
      <c r="G6">
        <v>1269</v>
      </c>
    </row>
    <row r="7" customHeight="1" spans="1:7">
      <c r="A7" t="s">
        <v>38</v>
      </c>
      <c r="B7">
        <v>4000</v>
      </c>
      <c r="C7">
        <v>869</v>
      </c>
      <c r="D7" s="1">
        <f t="shared" si="0"/>
        <v>1030.65493975904</v>
      </c>
      <c r="E7" s="1">
        <f t="shared" si="1"/>
        <v>2969.34506024096</v>
      </c>
      <c r="G7">
        <v>2969</v>
      </c>
    </row>
    <row r="8" customHeight="1" spans="1:7">
      <c r="A8" t="s">
        <v>39</v>
      </c>
      <c r="B8">
        <v>795</v>
      </c>
      <c r="C8">
        <v>585</v>
      </c>
      <c r="D8" s="1">
        <f t="shared" si="0"/>
        <v>693.824096385542</v>
      </c>
      <c r="E8" s="1">
        <f t="shared" si="1"/>
        <v>101.175903614458</v>
      </c>
      <c r="G8">
        <v>101</v>
      </c>
    </row>
    <row r="9" customHeight="1" spans="1:7">
      <c r="A9" t="s">
        <v>1309</v>
      </c>
      <c r="B9">
        <v>6261</v>
      </c>
      <c r="C9">
        <v>4848</v>
      </c>
      <c r="D9" s="1">
        <f t="shared" si="0"/>
        <v>5749.84481927711</v>
      </c>
      <c r="E9" s="1">
        <f t="shared" si="1"/>
        <v>511.155180722892</v>
      </c>
      <c r="G9">
        <v>511</v>
      </c>
    </row>
    <row r="10" customHeight="1" spans="1:7">
      <c r="A10" t="s">
        <v>1310</v>
      </c>
      <c r="B10">
        <v>7545</v>
      </c>
      <c r="C10">
        <v>1745</v>
      </c>
      <c r="D10" s="1">
        <f t="shared" si="0"/>
        <v>2069.61204819277</v>
      </c>
      <c r="E10" s="1">
        <f t="shared" si="1"/>
        <v>5475.38795180723</v>
      </c>
      <c r="G10">
        <v>5475</v>
      </c>
    </row>
    <row r="11" customHeight="1" spans="1:7">
      <c r="A11" t="s">
        <v>41</v>
      </c>
      <c r="B11">
        <v>8043</v>
      </c>
      <c r="C11">
        <v>2730</v>
      </c>
      <c r="D11" s="1">
        <f t="shared" si="0"/>
        <v>3237.84578313253</v>
      </c>
      <c r="E11" s="1">
        <f t="shared" si="1"/>
        <v>4805.15421686747</v>
      </c>
      <c r="G11">
        <v>4805</v>
      </c>
    </row>
    <row r="12" customHeight="1" spans="1:7">
      <c r="A12" t="s">
        <v>43</v>
      </c>
      <c r="B12">
        <v>16991</v>
      </c>
      <c r="C12">
        <v>652</v>
      </c>
      <c r="D12" s="1">
        <f t="shared" si="0"/>
        <v>773.287710843373</v>
      </c>
      <c r="E12" s="1">
        <f t="shared" si="1"/>
        <v>16217.7122891566</v>
      </c>
      <c r="G12">
        <v>16218</v>
      </c>
    </row>
    <row r="13" customHeight="1" spans="1:7">
      <c r="A13" t="s">
        <v>44</v>
      </c>
      <c r="B13">
        <v>10000</v>
      </c>
      <c r="D13" s="1">
        <f t="shared" si="0"/>
        <v>0</v>
      </c>
      <c r="E13" s="1">
        <f t="shared" si="1"/>
        <v>10000</v>
      </c>
      <c r="G13">
        <v>10000</v>
      </c>
    </row>
    <row r="14" customHeight="1" spans="1:7">
      <c r="A14" t="s">
        <v>1311</v>
      </c>
      <c r="B14">
        <v>50</v>
      </c>
      <c r="C14">
        <v>14</v>
      </c>
      <c r="D14" s="1">
        <f t="shared" si="0"/>
        <v>16.6043373493976</v>
      </c>
      <c r="E14" s="1">
        <f t="shared" si="1"/>
        <v>33.3956626506024</v>
      </c>
      <c r="F14">
        <v>55089</v>
      </c>
      <c r="G14">
        <v>33</v>
      </c>
    </row>
    <row r="15" customHeight="1" spans="1:7">
      <c r="A15" t="s">
        <v>49</v>
      </c>
      <c r="B15">
        <v>3355</v>
      </c>
      <c r="D15" s="1">
        <f t="shared" si="0"/>
        <v>0</v>
      </c>
      <c r="E15" s="1">
        <f t="shared" si="1"/>
        <v>3355</v>
      </c>
      <c r="G15">
        <v>3355</v>
      </c>
    </row>
    <row r="16" customHeight="1" spans="1:7">
      <c r="A16" t="s">
        <v>51</v>
      </c>
      <c r="B16">
        <v>6000</v>
      </c>
      <c r="D16" s="1">
        <f t="shared" si="0"/>
        <v>0</v>
      </c>
      <c r="E16" s="1">
        <f t="shared" si="1"/>
        <v>6000</v>
      </c>
      <c r="G16">
        <v>6000</v>
      </c>
    </row>
    <row r="17" customHeight="1" spans="1:7">
      <c r="A17" s="2" t="s">
        <v>1312</v>
      </c>
      <c r="B17">
        <v>18011</v>
      </c>
      <c r="C17">
        <v>1114</v>
      </c>
      <c r="D17" s="1">
        <f t="shared" si="0"/>
        <v>1321.23084337349</v>
      </c>
      <c r="E17" s="1">
        <f t="shared" si="1"/>
        <v>16689.7691566265</v>
      </c>
      <c r="G17">
        <v>16690</v>
      </c>
    </row>
    <row r="18" customHeight="1" spans="1:7">
      <c r="A18" t="s">
        <v>54</v>
      </c>
      <c r="B18">
        <v>100</v>
      </c>
      <c r="D18" s="1">
        <f t="shared" si="0"/>
        <v>0</v>
      </c>
      <c r="E18" s="1">
        <f t="shared" si="1"/>
        <v>100</v>
      </c>
      <c r="G18">
        <v>100</v>
      </c>
    </row>
    <row r="19" customHeight="1" spans="1:7">
      <c r="A19" t="s">
        <v>55</v>
      </c>
      <c r="B19">
        <v>650</v>
      </c>
      <c r="D19" s="1">
        <f t="shared" si="0"/>
        <v>0</v>
      </c>
      <c r="E19" s="1">
        <f t="shared" si="1"/>
        <v>650</v>
      </c>
      <c r="G19">
        <v>650</v>
      </c>
    </row>
    <row r="20" customHeight="1" spans="1:7">
      <c r="A20" t="s">
        <v>1313</v>
      </c>
      <c r="B20">
        <v>15000</v>
      </c>
      <c r="C20">
        <v>634</v>
      </c>
      <c r="D20" s="1">
        <f t="shared" si="0"/>
        <v>751.939277108434</v>
      </c>
      <c r="E20" s="1">
        <f t="shared" si="1"/>
        <v>14248.0607228916</v>
      </c>
      <c r="G20">
        <v>14248</v>
      </c>
    </row>
    <row r="21" customHeight="1" spans="1:7">
      <c r="A21" s="2" t="s">
        <v>1314</v>
      </c>
      <c r="B21">
        <v>3424</v>
      </c>
      <c r="C21">
        <v>614</v>
      </c>
      <c r="D21" s="1">
        <f t="shared" si="0"/>
        <v>728.218795180723</v>
      </c>
      <c r="E21" s="1">
        <f t="shared" si="1"/>
        <v>2695.78120481928</v>
      </c>
      <c r="G21">
        <v>2696</v>
      </c>
    </row>
    <row r="22" customHeight="1" spans="2:7">
      <c r="B22">
        <f t="shared" ref="B22:G22" si="2">SUM(B2:B21)</f>
        <v>155135</v>
      </c>
      <c r="C22">
        <f t="shared" si="2"/>
        <v>51875</v>
      </c>
      <c r="D22" s="1">
        <f t="shared" si="2"/>
        <v>61525</v>
      </c>
      <c r="E22" s="1">
        <f t="shared" si="2"/>
        <v>93610</v>
      </c>
      <c r="F22" s="1">
        <f t="shared" si="2"/>
        <v>55089</v>
      </c>
      <c r="G22" s="1">
        <f t="shared" si="2"/>
        <v>93610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130" zoomScaleNormal="130" topLeftCell="A13" workbookViewId="0">
      <selection activeCell="K10" sqref="K10"/>
    </sheetView>
  </sheetViews>
  <sheetFormatPr defaultColWidth="9" defaultRowHeight="14.25"/>
  <cols>
    <col min="1" max="1" width="4.325" customWidth="1"/>
    <col min="9" max="9" width="12.9833333333333" customWidth="1"/>
  </cols>
  <sheetData>
    <row r="1" ht="15" customHeight="1"/>
    <row r="2" ht="99.75" customHeight="1" spans="1:9">
      <c r="A2" s="172" t="s">
        <v>7</v>
      </c>
      <c r="B2" s="172"/>
      <c r="C2" s="172"/>
      <c r="D2" s="172"/>
      <c r="E2" s="172"/>
      <c r="F2" s="172"/>
      <c r="G2" s="172"/>
      <c r="H2" s="172"/>
      <c r="I2" s="172"/>
    </row>
    <row r="3" ht="36" customHeight="1" spans="1:9">
      <c r="A3" s="173"/>
      <c r="B3" s="272" t="s">
        <v>8</v>
      </c>
      <c r="C3" s="272"/>
      <c r="D3" s="272"/>
      <c r="E3" s="272"/>
      <c r="F3" s="272"/>
      <c r="G3" s="272"/>
      <c r="H3" s="272"/>
      <c r="I3" s="272"/>
    </row>
    <row r="4" ht="36" customHeight="1" spans="1:9">
      <c r="A4" s="173"/>
      <c r="B4" s="272" t="s">
        <v>9</v>
      </c>
      <c r="C4" s="272"/>
      <c r="D4" s="272"/>
      <c r="E4" s="272"/>
      <c r="F4" s="272"/>
      <c r="G4" s="272"/>
      <c r="H4" s="272"/>
      <c r="I4" s="272"/>
    </row>
    <row r="5" ht="36" customHeight="1" spans="1:9">
      <c r="A5" s="173"/>
      <c r="B5" s="272" t="s">
        <v>10</v>
      </c>
      <c r="C5" s="272"/>
      <c r="D5" s="272"/>
      <c r="E5" s="272"/>
      <c r="F5" s="272"/>
      <c r="G5" s="272"/>
      <c r="H5" s="272"/>
      <c r="I5" s="272"/>
    </row>
    <row r="6" ht="36" customHeight="1" spans="1:9">
      <c r="A6" s="173"/>
      <c r="B6" s="272" t="s">
        <v>11</v>
      </c>
      <c r="C6" s="272"/>
      <c r="D6" s="272"/>
      <c r="E6" s="272"/>
      <c r="F6" s="272"/>
      <c r="G6" s="272"/>
      <c r="H6" s="272"/>
      <c r="I6" s="272"/>
    </row>
    <row r="7" ht="36" customHeight="1" spans="1:9">
      <c r="A7" s="173"/>
      <c r="B7" s="272" t="s">
        <v>12</v>
      </c>
      <c r="C7" s="272"/>
      <c r="D7" s="272"/>
      <c r="E7" s="272"/>
      <c r="F7" s="272"/>
      <c r="G7" s="272"/>
      <c r="H7" s="272"/>
      <c r="I7" s="272"/>
    </row>
    <row r="8" ht="36" customHeight="1" spans="1:9">
      <c r="A8" s="173"/>
      <c r="B8" s="272" t="s">
        <v>13</v>
      </c>
      <c r="C8" s="272"/>
      <c r="D8" s="272"/>
      <c r="E8" s="272"/>
      <c r="F8" s="272"/>
      <c r="G8" s="272"/>
      <c r="H8" s="272"/>
      <c r="I8" s="272"/>
    </row>
    <row r="9" ht="36" customHeight="1" spans="1:9">
      <c r="A9" s="173"/>
      <c r="B9" s="272" t="s">
        <v>14</v>
      </c>
      <c r="C9" s="272"/>
      <c r="D9" s="272"/>
      <c r="E9" s="272"/>
      <c r="F9" s="272"/>
      <c r="G9" s="272"/>
      <c r="H9" s="272"/>
      <c r="I9" s="272"/>
    </row>
    <row r="10" ht="36" customHeight="1" spans="1:9">
      <c r="A10" s="173"/>
      <c r="B10" s="272" t="s">
        <v>15</v>
      </c>
      <c r="C10" s="272"/>
      <c r="D10" s="272"/>
      <c r="E10" s="272"/>
      <c r="F10" s="272"/>
      <c r="G10" s="272"/>
      <c r="H10" s="272"/>
      <c r="I10" s="272"/>
    </row>
    <row r="11" ht="36" customHeight="1" spans="1:9">
      <c r="A11" s="173"/>
      <c r="B11" s="272" t="s">
        <v>16</v>
      </c>
      <c r="C11" s="272"/>
      <c r="D11" s="272"/>
      <c r="E11" s="272"/>
      <c r="F11" s="272"/>
      <c r="G11" s="272"/>
      <c r="H11" s="272"/>
      <c r="I11" s="272"/>
    </row>
    <row r="12" ht="36" customHeight="1" spans="1:9">
      <c r="A12" s="273"/>
      <c r="B12" s="272" t="s">
        <v>17</v>
      </c>
      <c r="C12" s="272"/>
      <c r="D12" s="272"/>
      <c r="E12" s="272"/>
      <c r="F12" s="272"/>
      <c r="G12" s="272"/>
      <c r="H12" s="272"/>
      <c r="I12" s="272"/>
    </row>
    <row r="13" ht="36" customHeight="1" spans="1:9">
      <c r="A13" s="273"/>
      <c r="B13" s="272" t="s">
        <v>18</v>
      </c>
      <c r="C13" s="272"/>
      <c r="D13" s="272"/>
      <c r="E13" s="272"/>
      <c r="F13" s="272"/>
      <c r="G13" s="272"/>
      <c r="H13" s="272"/>
      <c r="I13" s="272"/>
    </row>
    <row r="14" ht="36" customHeight="1" spans="1:9">
      <c r="A14" s="273"/>
      <c r="B14" s="272" t="s">
        <v>19</v>
      </c>
      <c r="C14" s="272"/>
      <c r="D14" s="272"/>
      <c r="E14" s="272"/>
      <c r="F14" s="272"/>
      <c r="G14" s="272"/>
      <c r="H14" s="272"/>
      <c r="I14" s="272"/>
    </row>
    <row r="15" ht="15" customHeight="1"/>
    <row r="16" ht="15" customHeight="1"/>
    <row r="17" ht="15" customHeight="1"/>
    <row r="18" ht="15" customHeight="1"/>
    <row r="19" ht="15" customHeight="1"/>
    <row r="20" spans="1:9">
      <c r="A20" s="170"/>
      <c r="B20" s="170"/>
      <c r="C20" s="170"/>
      <c r="D20" s="170"/>
      <c r="E20" s="170"/>
      <c r="F20" s="170"/>
      <c r="G20" s="170"/>
      <c r="H20" s="170"/>
      <c r="I20" s="170"/>
    </row>
  </sheetData>
  <mergeCells count="13">
    <mergeCell ref="A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36"/>
  <sheetViews>
    <sheetView topLeftCell="B2" workbookViewId="0">
      <selection activeCell="G9" sqref="G9"/>
    </sheetView>
  </sheetViews>
  <sheetFormatPr defaultColWidth="9" defaultRowHeight="14.25"/>
  <cols>
    <col min="1" max="1" width="9" hidden="1" customWidth="1"/>
    <col min="2" max="2" width="29.375" style="242" customWidth="1"/>
    <col min="3" max="3" width="10.25" style="243" customWidth="1"/>
    <col min="4" max="4" width="10" style="243" customWidth="1"/>
    <col min="5" max="5" width="10.25" style="244" customWidth="1"/>
    <col min="6" max="6" width="9.875" style="242" customWidth="1"/>
    <col min="7" max="7" width="9.5" style="245" customWidth="1"/>
    <col min="8" max="9" width="9" style="242"/>
  </cols>
  <sheetData>
    <row r="1" ht="17.25" customHeight="1" spans="2:2">
      <c r="B1" s="132" t="s">
        <v>20</v>
      </c>
    </row>
    <row r="2" ht="24.75" customHeight="1" spans="2:7">
      <c r="B2" s="246" t="s">
        <v>21</v>
      </c>
      <c r="C2" s="247"/>
      <c r="D2" s="247"/>
      <c r="E2" s="247"/>
      <c r="F2" s="246"/>
      <c r="G2" s="248"/>
    </row>
    <row r="3" ht="19" customHeight="1"/>
    <row r="4" ht="19.5" customHeight="1" spans="2:7">
      <c r="B4" s="249" t="s">
        <v>22</v>
      </c>
      <c r="C4" s="250"/>
      <c r="D4" s="251"/>
      <c r="E4" s="252"/>
      <c r="F4" s="253" t="s">
        <v>23</v>
      </c>
      <c r="G4" s="254"/>
    </row>
    <row r="5" ht="18" customHeight="1" spans="2:7">
      <c r="B5" s="232" t="s">
        <v>24</v>
      </c>
      <c r="C5" s="255" t="s">
        <v>25</v>
      </c>
      <c r="D5" s="255" t="s">
        <v>26</v>
      </c>
      <c r="E5" s="255" t="s">
        <v>27</v>
      </c>
      <c r="F5" s="233" t="s">
        <v>28</v>
      </c>
      <c r="G5" s="256" t="s">
        <v>29</v>
      </c>
    </row>
    <row r="6" ht="18" customHeight="1" spans="2:7">
      <c r="B6" s="234"/>
      <c r="C6" s="257"/>
      <c r="D6" s="257"/>
      <c r="E6" s="257"/>
      <c r="F6" s="235"/>
      <c r="G6" s="258"/>
    </row>
    <row r="7" ht="21" customHeight="1" spans="2:7">
      <c r="B7" s="236"/>
      <c r="C7" s="259"/>
      <c r="D7" s="259"/>
      <c r="E7" s="259"/>
      <c r="F7" s="237"/>
      <c r="G7" s="260"/>
    </row>
    <row r="8" s="171" customFormat="1" ht="18" customHeight="1" spans="2:9">
      <c r="B8" s="238" t="s">
        <v>30</v>
      </c>
      <c r="C8" s="261">
        <f>+C9+C36</f>
        <v>205664</v>
      </c>
      <c r="D8" s="261">
        <f>+D9+D36</f>
        <v>210803</v>
      </c>
      <c r="E8" s="261">
        <f>E9+E36</f>
        <v>268693</v>
      </c>
      <c r="F8" s="262">
        <f t="shared" ref="F8:F11" si="0">D8/C8*100</f>
        <v>102.498735802085</v>
      </c>
      <c r="G8" s="262">
        <f t="shared" ref="G8:G11" si="1">(D8-E8)/E8*100</f>
        <v>-21.5450346678179</v>
      </c>
      <c r="H8" s="263"/>
      <c r="I8" s="263"/>
    </row>
    <row r="9" s="171" customFormat="1" ht="18" customHeight="1" spans="2:9">
      <c r="B9" s="238" t="s">
        <v>31</v>
      </c>
      <c r="C9" s="261">
        <f>+C10+C26</f>
        <v>161490</v>
      </c>
      <c r="D9" s="261">
        <f>+D10+D26</f>
        <v>165227</v>
      </c>
      <c r="E9" s="261">
        <f>E10+E26</f>
        <v>172156</v>
      </c>
      <c r="F9" s="262">
        <f t="shared" si="0"/>
        <v>102.314075174933</v>
      </c>
      <c r="G9" s="262">
        <f t="shared" si="1"/>
        <v>-4.02483793768443</v>
      </c>
      <c r="H9" s="263"/>
      <c r="I9" s="263"/>
    </row>
    <row r="10" ht="18" customHeight="1" spans="2:7">
      <c r="B10" s="221" t="s">
        <v>32</v>
      </c>
      <c r="C10" s="264">
        <f>SUM(C11:C25)</f>
        <v>98244</v>
      </c>
      <c r="D10" s="264">
        <f>SUM(D11:D25)</f>
        <v>101456</v>
      </c>
      <c r="E10" s="264">
        <f>SUM(E11:E25)</f>
        <v>104508</v>
      </c>
      <c r="F10" s="265">
        <f t="shared" si="0"/>
        <v>103.269410854607</v>
      </c>
      <c r="G10" s="265">
        <f t="shared" si="1"/>
        <v>-2.92035059516975</v>
      </c>
    </row>
    <row r="11" ht="18" customHeight="1" spans="1:7">
      <c r="A11" s="266" t="e">
        <f>#REF!/218868*100</f>
        <v>#REF!</v>
      </c>
      <c r="B11" s="188" t="s">
        <v>33</v>
      </c>
      <c r="C11" s="267">
        <v>46914</v>
      </c>
      <c r="D11" s="267">
        <v>47265</v>
      </c>
      <c r="E11" s="267">
        <v>50352</v>
      </c>
      <c r="F11" s="265">
        <f t="shared" si="0"/>
        <v>100.748177516306</v>
      </c>
      <c r="G11" s="265">
        <f t="shared" si="1"/>
        <v>-6.13083889418494</v>
      </c>
    </row>
    <row r="12" ht="18" customHeight="1" spans="1:7">
      <c r="A12" s="266" t="e">
        <f>#REF!/218868*100</f>
        <v>#REF!</v>
      </c>
      <c r="B12" s="188" t="s">
        <v>34</v>
      </c>
      <c r="C12" s="267">
        <v>8726</v>
      </c>
      <c r="D12" s="267">
        <v>8741</v>
      </c>
      <c r="E12" s="267">
        <v>8464</v>
      </c>
      <c r="F12" s="265">
        <f t="shared" ref="F12:F22" si="2">D12/C12*100</f>
        <v>100.17190006876</v>
      </c>
      <c r="G12" s="265">
        <f t="shared" ref="G12:G22" si="3">(D12-E12)/E12*100</f>
        <v>3.2726843100189</v>
      </c>
    </row>
    <row r="13" ht="18" customHeight="1" spans="1:7">
      <c r="A13" s="266" t="e">
        <f>#REF!/218868*100</f>
        <v>#REF!</v>
      </c>
      <c r="B13" s="188" t="s">
        <v>35</v>
      </c>
      <c r="C13" s="267">
        <v>1264</v>
      </c>
      <c r="D13" s="267">
        <v>1292</v>
      </c>
      <c r="E13" s="267">
        <v>1895</v>
      </c>
      <c r="F13" s="265">
        <f t="shared" si="2"/>
        <v>102.215189873418</v>
      </c>
      <c r="G13" s="265">
        <f t="shared" si="3"/>
        <v>-31.820580474934</v>
      </c>
    </row>
    <row r="14" ht="18" customHeight="1" spans="1:7">
      <c r="A14" s="266" t="e">
        <f>#REF!/218868*100</f>
        <v>#REF!</v>
      </c>
      <c r="B14" s="188" t="s">
        <v>36</v>
      </c>
      <c r="C14" s="267">
        <v>1050</v>
      </c>
      <c r="D14" s="267">
        <v>1325</v>
      </c>
      <c r="E14" s="267">
        <v>1014</v>
      </c>
      <c r="F14" s="265">
        <f t="shared" si="2"/>
        <v>126.190476190476</v>
      </c>
      <c r="G14" s="265">
        <f t="shared" si="3"/>
        <v>30.6706114398422</v>
      </c>
    </row>
    <row r="15" ht="18" customHeight="1" spans="1:7">
      <c r="A15" s="266" t="e">
        <f>#REF!/218868*100</f>
        <v>#REF!</v>
      </c>
      <c r="B15" s="188" t="s">
        <v>37</v>
      </c>
      <c r="C15" s="267">
        <v>3843</v>
      </c>
      <c r="D15" s="267">
        <v>3853</v>
      </c>
      <c r="E15" s="267">
        <v>3882</v>
      </c>
      <c r="F15" s="265">
        <f t="shared" si="2"/>
        <v>100.260213374967</v>
      </c>
      <c r="G15" s="265">
        <f t="shared" si="3"/>
        <v>-0.74703760947965</v>
      </c>
    </row>
    <row r="16" ht="18" customHeight="1" spans="1:7">
      <c r="A16" s="266" t="e">
        <f>#REF!/218868*100</f>
        <v>#REF!</v>
      </c>
      <c r="B16" s="188" t="s">
        <v>38</v>
      </c>
      <c r="C16" s="267">
        <v>2543</v>
      </c>
      <c r="D16" s="267">
        <v>2554</v>
      </c>
      <c r="E16" s="267">
        <v>5609</v>
      </c>
      <c r="F16" s="265">
        <f t="shared" si="2"/>
        <v>100.432559968541</v>
      </c>
      <c r="G16" s="265">
        <f t="shared" si="3"/>
        <v>-54.4660367266892</v>
      </c>
    </row>
    <row r="17" ht="18" customHeight="1" spans="1:7">
      <c r="A17" s="266" t="e">
        <f>#REF!/218868*100</f>
        <v>#REF!</v>
      </c>
      <c r="B17" s="188" t="s">
        <v>39</v>
      </c>
      <c r="C17" s="267">
        <v>1188</v>
      </c>
      <c r="D17" s="267">
        <v>1216</v>
      </c>
      <c r="E17" s="267">
        <v>1755</v>
      </c>
      <c r="F17" s="265">
        <f t="shared" si="2"/>
        <v>102.356902356902</v>
      </c>
      <c r="G17" s="265">
        <f t="shared" si="3"/>
        <v>-30.7122507122507</v>
      </c>
    </row>
    <row r="18" ht="18" customHeight="1" spans="1:8">
      <c r="A18" s="266" t="e">
        <f>#REF!/218868*100</f>
        <v>#REF!</v>
      </c>
      <c r="B18" s="188" t="s">
        <v>40</v>
      </c>
      <c r="C18" s="267">
        <v>4840</v>
      </c>
      <c r="D18" s="267">
        <v>4846</v>
      </c>
      <c r="E18" s="267">
        <v>5334</v>
      </c>
      <c r="F18" s="265">
        <f t="shared" si="2"/>
        <v>100.123966942149</v>
      </c>
      <c r="G18" s="265">
        <f t="shared" si="3"/>
        <v>-9.14885639295088</v>
      </c>
      <c r="H18" s="268"/>
    </row>
    <row r="19" ht="18" customHeight="1" spans="1:7">
      <c r="A19" s="266" t="e">
        <f>#REF!/218868*100</f>
        <v>#REF!</v>
      </c>
      <c r="B19" s="188" t="s">
        <v>41</v>
      </c>
      <c r="C19" s="267">
        <v>4196</v>
      </c>
      <c r="D19" s="267">
        <v>4268</v>
      </c>
      <c r="E19" s="267">
        <v>4806</v>
      </c>
      <c r="F19" s="265">
        <f t="shared" si="2"/>
        <v>101.715919923737</v>
      </c>
      <c r="G19" s="265">
        <f t="shared" si="3"/>
        <v>-11.1943404078236</v>
      </c>
    </row>
    <row r="20" ht="18" customHeight="1" spans="1:7">
      <c r="A20" s="266" t="e">
        <f>#REF!/218868*100</f>
        <v>#REF!</v>
      </c>
      <c r="B20" s="188" t="s">
        <v>42</v>
      </c>
      <c r="C20" s="267">
        <v>4000</v>
      </c>
      <c r="D20" s="267">
        <v>6353</v>
      </c>
      <c r="E20" s="267">
        <v>3108</v>
      </c>
      <c r="F20" s="265">
        <f t="shared" si="2"/>
        <v>158.825</v>
      </c>
      <c r="G20" s="265">
        <f t="shared" si="3"/>
        <v>104.407979407979</v>
      </c>
    </row>
    <row r="21" ht="18" customHeight="1" spans="1:7">
      <c r="A21" s="266" t="e">
        <f>#REF!/218868*100</f>
        <v>#REF!</v>
      </c>
      <c r="B21" s="188" t="s">
        <v>43</v>
      </c>
      <c r="C21" s="267">
        <v>12746</v>
      </c>
      <c r="D21" s="267">
        <v>12358</v>
      </c>
      <c r="E21" s="267">
        <v>9397</v>
      </c>
      <c r="F21" s="265">
        <f t="shared" si="2"/>
        <v>96.9559077357602</v>
      </c>
      <c r="G21" s="265">
        <f t="shared" si="3"/>
        <v>31.510056400979</v>
      </c>
    </row>
    <row r="22" ht="18" customHeight="1" spans="1:7">
      <c r="A22" s="266" t="e">
        <f>#REF!/218868*100</f>
        <v>#REF!</v>
      </c>
      <c r="B22" s="188" t="s">
        <v>44</v>
      </c>
      <c r="C22" s="267">
        <v>6914</v>
      </c>
      <c r="D22" s="267">
        <v>7368</v>
      </c>
      <c r="E22" s="267">
        <v>8875</v>
      </c>
      <c r="F22" s="265">
        <f t="shared" si="2"/>
        <v>106.566387040787</v>
      </c>
      <c r="G22" s="265">
        <f t="shared" si="3"/>
        <v>-16.9802816901408</v>
      </c>
    </row>
    <row r="23" ht="18" customHeight="1" spans="1:7">
      <c r="A23" s="266" t="e">
        <f>#REF!/218868*100</f>
        <v>#REF!</v>
      </c>
      <c r="B23" s="188" t="s">
        <v>45</v>
      </c>
      <c r="C23" s="267"/>
      <c r="D23" s="267"/>
      <c r="E23" s="267"/>
      <c r="F23" s="265"/>
      <c r="G23" s="265"/>
    </row>
    <row r="24" ht="18" customHeight="1" spans="1:7">
      <c r="A24" s="266"/>
      <c r="B24" s="188" t="s">
        <v>46</v>
      </c>
      <c r="C24" s="267">
        <v>20</v>
      </c>
      <c r="D24" s="267">
        <v>17</v>
      </c>
      <c r="E24" s="267">
        <v>17</v>
      </c>
      <c r="F24" s="265">
        <f t="shared" ref="F24:F29" si="4">D24/C24*100</f>
        <v>85</v>
      </c>
      <c r="G24" s="265">
        <f t="shared" ref="G24:G29" si="5">(D24-E24)/E24*100</f>
        <v>0</v>
      </c>
    </row>
    <row r="25" ht="18" customHeight="1" spans="1:7">
      <c r="A25" s="266"/>
      <c r="B25" s="188" t="s">
        <v>47</v>
      </c>
      <c r="C25" s="267"/>
      <c r="D25" s="267"/>
      <c r="E25" s="267"/>
      <c r="F25" s="265"/>
      <c r="G25" s="265"/>
    </row>
    <row r="26" ht="18" customHeight="1" spans="2:7">
      <c r="B26" s="221" t="s">
        <v>48</v>
      </c>
      <c r="C26" s="264">
        <f>SUM(C27:C34)</f>
        <v>63246</v>
      </c>
      <c r="D26" s="264">
        <f>SUM(D27:D34)</f>
        <v>63771</v>
      </c>
      <c r="E26" s="264">
        <f>SUM(E27:E34)</f>
        <v>67648</v>
      </c>
      <c r="F26" s="265">
        <f t="shared" si="4"/>
        <v>100.83009202163</v>
      </c>
      <c r="G26" s="265">
        <f t="shared" si="5"/>
        <v>-5.73113765373699</v>
      </c>
    </row>
    <row r="27" ht="18" customHeight="1" spans="2:7">
      <c r="B27" s="188" t="s">
        <v>49</v>
      </c>
      <c r="C27" s="267">
        <v>6088</v>
      </c>
      <c r="D27" s="267">
        <v>6517</v>
      </c>
      <c r="E27" s="267">
        <v>18189</v>
      </c>
      <c r="F27" s="265">
        <f t="shared" si="4"/>
        <v>107.046649145861</v>
      </c>
      <c r="G27" s="265">
        <f t="shared" si="5"/>
        <v>-64.1706525922261</v>
      </c>
    </row>
    <row r="28" ht="18" customHeight="1" spans="2:7">
      <c r="B28" s="188" t="s">
        <v>50</v>
      </c>
      <c r="C28" s="267">
        <v>11172</v>
      </c>
      <c r="D28" s="267">
        <v>11172</v>
      </c>
      <c r="E28" s="267">
        <v>13532</v>
      </c>
      <c r="F28" s="265">
        <f t="shared" si="4"/>
        <v>100</v>
      </c>
      <c r="G28" s="265">
        <f t="shared" si="5"/>
        <v>-17.4401418859001</v>
      </c>
    </row>
    <row r="29" ht="18" customHeight="1" spans="2:7">
      <c r="B29" s="188" t="s">
        <v>51</v>
      </c>
      <c r="C29" s="267">
        <v>3914</v>
      </c>
      <c r="D29" s="267">
        <v>3914</v>
      </c>
      <c r="E29" s="267">
        <v>1137</v>
      </c>
      <c r="F29" s="265">
        <f t="shared" si="4"/>
        <v>100</v>
      </c>
      <c r="G29" s="265">
        <f t="shared" si="5"/>
        <v>244.239226033421</v>
      </c>
    </row>
    <row r="30" ht="18" customHeight="1" spans="2:7">
      <c r="B30" s="188" t="s">
        <v>52</v>
      </c>
      <c r="C30" s="267"/>
      <c r="D30" s="267"/>
      <c r="E30" s="267"/>
      <c r="F30" s="265"/>
      <c r="G30" s="265"/>
    </row>
    <row r="31" ht="18" customHeight="1" spans="2:7">
      <c r="B31" s="269" t="s">
        <v>53</v>
      </c>
      <c r="C31" s="267">
        <v>39852</v>
      </c>
      <c r="D31" s="267">
        <v>39899</v>
      </c>
      <c r="E31" s="267">
        <v>33080</v>
      </c>
      <c r="F31" s="265">
        <f t="shared" ref="F31:F36" si="6">D31/C31*100</f>
        <v>100.117936364549</v>
      </c>
      <c r="G31" s="265">
        <f t="shared" ref="G31:G36" si="7">(D31-E31)/E31*100</f>
        <v>20.6136638452237</v>
      </c>
    </row>
    <row r="32" ht="18" customHeight="1" spans="2:7">
      <c r="B32" s="188" t="s">
        <v>54</v>
      </c>
      <c r="C32" s="267"/>
      <c r="D32" s="267"/>
      <c r="E32" s="267"/>
      <c r="F32" s="265"/>
      <c r="G32" s="265"/>
    </row>
    <row r="33" ht="18" customHeight="1" spans="2:7">
      <c r="B33" s="188" t="s">
        <v>55</v>
      </c>
      <c r="C33" s="267"/>
      <c r="D33" s="270"/>
      <c r="E33" s="271"/>
      <c r="F33" s="265"/>
      <c r="G33" s="265"/>
    </row>
    <row r="34" ht="18" customHeight="1" spans="2:7">
      <c r="B34" s="188" t="s">
        <v>56</v>
      </c>
      <c r="C34" s="267">
        <v>2220</v>
      </c>
      <c r="D34" s="267">
        <v>2269</v>
      </c>
      <c r="E34" s="267">
        <v>1710</v>
      </c>
      <c r="F34" s="265">
        <f t="shared" si="6"/>
        <v>102.207207207207</v>
      </c>
      <c r="G34" s="265">
        <f t="shared" si="7"/>
        <v>32.6900584795322</v>
      </c>
    </row>
    <row r="35" ht="18" customHeight="1" spans="2:7">
      <c r="B35" s="188"/>
      <c r="C35" s="264"/>
      <c r="D35" s="264"/>
      <c r="E35" s="264"/>
      <c r="F35" s="262"/>
      <c r="G35" s="265"/>
    </row>
    <row r="36" s="171" customFormat="1" ht="18" customHeight="1" spans="2:9">
      <c r="B36" s="238" t="s">
        <v>57</v>
      </c>
      <c r="C36" s="261">
        <v>44174</v>
      </c>
      <c r="D36" s="261">
        <v>45576</v>
      </c>
      <c r="E36" s="261">
        <v>96537</v>
      </c>
      <c r="F36" s="262">
        <f t="shared" si="6"/>
        <v>103.173812649975</v>
      </c>
      <c r="G36" s="262">
        <f t="shared" si="7"/>
        <v>-52.7890860499083</v>
      </c>
      <c r="H36" s="263"/>
      <c r="I36" s="263"/>
    </row>
  </sheetData>
  <mergeCells count="9">
    <mergeCell ref="B2:G2"/>
    <mergeCell ref="D4:E4"/>
    <mergeCell ref="F4:G4"/>
    <mergeCell ref="B5:B7"/>
    <mergeCell ref="C5:C7"/>
    <mergeCell ref="D5:D7"/>
    <mergeCell ref="E5:E7"/>
    <mergeCell ref="F5:F7"/>
    <mergeCell ref="G5:G7"/>
  </mergeCells>
  <printOptions horizontalCentered="1"/>
  <pageMargins left="0.786805555555556" right="0.826388888888889" top="0.984027777777778" bottom="1.02361111111111" header="0.511805555555556" footer="0.786805555555556"/>
  <pageSetup paperSize="9" orientation="portrait"/>
  <headerFooter alignWithMargins="0">
    <oddFooter>&amp;C&amp;15— 1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33"/>
  <sheetViews>
    <sheetView topLeftCell="A4" workbookViewId="0">
      <selection activeCell="C9" sqref="C9"/>
    </sheetView>
  </sheetViews>
  <sheetFormatPr defaultColWidth="9" defaultRowHeight="14.25" outlineLevelCol="5"/>
  <cols>
    <col min="1" max="1" width="27.2333333333333" customWidth="1"/>
    <col min="2" max="2" width="12.125" customWidth="1"/>
    <col min="3" max="3" width="10" customWidth="1"/>
    <col min="4" max="4" width="9.9" customWidth="1"/>
    <col min="5" max="5" width="9.7" customWidth="1"/>
    <col min="6" max="6" width="10.5" customWidth="1"/>
  </cols>
  <sheetData>
    <row r="1" ht="15" spans="1:1">
      <c r="A1" s="132" t="s">
        <v>58</v>
      </c>
    </row>
    <row r="2" ht="24.75" customHeight="1" spans="1:6">
      <c r="A2" s="228" t="s">
        <v>59</v>
      </c>
      <c r="B2" s="228"/>
      <c r="C2" s="228"/>
      <c r="D2" s="228"/>
      <c r="E2" s="228"/>
      <c r="F2" s="228"/>
    </row>
    <row r="3" ht="18" customHeight="1" spans="1:6">
      <c r="A3" s="228"/>
      <c r="B3" s="228"/>
      <c r="C3" s="228"/>
      <c r="D3" s="228"/>
      <c r="E3" s="228"/>
      <c r="F3" s="228"/>
    </row>
    <row r="4" ht="22" customHeight="1" spans="1:6">
      <c r="A4" s="229" t="s">
        <v>60</v>
      </c>
      <c r="B4" s="230"/>
      <c r="C4" s="230"/>
      <c r="D4" s="230"/>
      <c r="E4" s="231" t="s">
        <v>23</v>
      </c>
      <c r="F4" s="231"/>
    </row>
    <row r="5" ht="18" customHeight="1" spans="1:6">
      <c r="A5" s="232" t="s">
        <v>61</v>
      </c>
      <c r="B5" s="233" t="s">
        <v>25</v>
      </c>
      <c r="C5" s="233" t="s">
        <v>26</v>
      </c>
      <c r="D5" s="233" t="s">
        <v>27</v>
      </c>
      <c r="E5" s="233" t="s">
        <v>62</v>
      </c>
      <c r="F5" s="233" t="s">
        <v>63</v>
      </c>
    </row>
    <row r="6" ht="18" customHeight="1" spans="1:6">
      <c r="A6" s="234"/>
      <c r="B6" s="235"/>
      <c r="C6" s="235"/>
      <c r="D6" s="235"/>
      <c r="E6" s="235"/>
      <c r="F6" s="235"/>
    </row>
    <row r="7" ht="28.5" customHeight="1" spans="1:6">
      <c r="A7" s="236"/>
      <c r="B7" s="237"/>
      <c r="C7" s="237"/>
      <c r="D7" s="237"/>
      <c r="E7" s="237"/>
      <c r="F7" s="237"/>
    </row>
    <row r="8" s="171" customFormat="1" ht="20" customHeight="1" spans="1:6">
      <c r="A8" s="238" t="s">
        <v>64</v>
      </c>
      <c r="B8" s="181">
        <f>B9+B32</f>
        <v>1016705</v>
      </c>
      <c r="C8" s="181">
        <f>C9+C32</f>
        <v>933356</v>
      </c>
      <c r="D8" s="181">
        <f>D9+D32</f>
        <v>509805</v>
      </c>
      <c r="E8" s="216">
        <f t="shared" ref="E8:E10" si="0">C8/B8*100</f>
        <v>91.8020468080712</v>
      </c>
      <c r="F8" s="216">
        <f>(C8-D8)/D8*100</f>
        <v>83.0809819440767</v>
      </c>
    </row>
    <row r="9" s="171" customFormat="1" ht="20" customHeight="1" spans="1:6">
      <c r="A9" s="238" t="s">
        <v>65</v>
      </c>
      <c r="B9" s="181">
        <f>SUM(B10:B30)</f>
        <v>806192</v>
      </c>
      <c r="C9" s="181">
        <f>SUM(C10:C30)</f>
        <v>735325</v>
      </c>
      <c r="D9" s="181">
        <f>SUM(D10:D30)</f>
        <v>327926</v>
      </c>
      <c r="E9" s="216">
        <f t="shared" si="0"/>
        <v>91.2096622144601</v>
      </c>
      <c r="F9" s="216">
        <f t="shared" ref="F8:F10" si="1">(C9-D9)/D9*100</f>
        <v>124.235040832383</v>
      </c>
    </row>
    <row r="10" ht="20" customHeight="1" spans="1:6">
      <c r="A10" s="188" t="s">
        <v>66</v>
      </c>
      <c r="B10" s="185">
        <v>78391</v>
      </c>
      <c r="C10" s="185">
        <v>78391</v>
      </c>
      <c r="D10" s="185">
        <v>47739</v>
      </c>
      <c r="E10" s="218">
        <f t="shared" si="0"/>
        <v>100</v>
      </c>
      <c r="F10" s="218">
        <f t="shared" si="1"/>
        <v>64.2074614047215</v>
      </c>
    </row>
    <row r="11" ht="20" customHeight="1" spans="1:6">
      <c r="A11" s="188" t="s">
        <v>67</v>
      </c>
      <c r="B11" s="185"/>
      <c r="C11" s="185"/>
      <c r="D11" s="185"/>
      <c r="E11" s="218"/>
      <c r="F11" s="218"/>
    </row>
    <row r="12" ht="20" customHeight="1" spans="1:6">
      <c r="A12" s="188" t="s">
        <v>68</v>
      </c>
      <c r="B12" s="185">
        <v>13285</v>
      </c>
      <c r="C12" s="185">
        <v>13285</v>
      </c>
      <c r="D12" s="185">
        <v>8606</v>
      </c>
      <c r="E12" s="218">
        <f t="shared" ref="E12:E23" si="2">C12/B12*100</f>
        <v>100</v>
      </c>
      <c r="F12" s="218">
        <f t="shared" ref="F12:F23" si="3">(C12-D12)/D12*100</f>
        <v>54.3690448524285</v>
      </c>
    </row>
    <row r="13" ht="20" customHeight="1" spans="1:6">
      <c r="A13" s="188" t="s">
        <v>69</v>
      </c>
      <c r="B13" s="185">
        <v>79351</v>
      </c>
      <c r="C13" s="185">
        <v>79351</v>
      </c>
      <c r="D13" s="185">
        <v>60359</v>
      </c>
      <c r="E13" s="218">
        <f t="shared" si="2"/>
        <v>100</v>
      </c>
      <c r="F13" s="218">
        <f t="shared" si="3"/>
        <v>31.4650673470402</v>
      </c>
    </row>
    <row r="14" ht="20" customHeight="1" spans="1:6">
      <c r="A14" s="188" t="s">
        <v>70</v>
      </c>
      <c r="B14" s="185">
        <v>34895</v>
      </c>
      <c r="C14" s="185">
        <v>34895</v>
      </c>
      <c r="D14" s="185">
        <v>18546</v>
      </c>
      <c r="E14" s="218">
        <f t="shared" si="2"/>
        <v>100</v>
      </c>
      <c r="F14" s="218">
        <f t="shared" si="3"/>
        <v>88.1537797907905</v>
      </c>
    </row>
    <row r="15" ht="20" customHeight="1" spans="1:6">
      <c r="A15" s="188" t="s">
        <v>71</v>
      </c>
      <c r="B15" s="185">
        <v>2169</v>
      </c>
      <c r="C15" s="185">
        <v>2169</v>
      </c>
      <c r="D15" s="185">
        <v>1132</v>
      </c>
      <c r="E15" s="218">
        <f t="shared" si="2"/>
        <v>100</v>
      </c>
      <c r="F15" s="218">
        <f t="shared" si="3"/>
        <v>91.6077738515901</v>
      </c>
    </row>
    <row r="16" ht="20" customHeight="1" spans="1:6">
      <c r="A16" s="188" t="s">
        <v>72</v>
      </c>
      <c r="B16" s="185">
        <v>69875</v>
      </c>
      <c r="C16" s="185">
        <v>69875</v>
      </c>
      <c r="D16" s="185">
        <v>65484</v>
      </c>
      <c r="E16" s="218">
        <f t="shared" si="2"/>
        <v>100</v>
      </c>
      <c r="F16" s="218">
        <f t="shared" si="3"/>
        <v>6.70545476757681</v>
      </c>
    </row>
    <row r="17" ht="20" customHeight="1" spans="1:6">
      <c r="A17" s="188" t="s">
        <v>73</v>
      </c>
      <c r="B17" s="185">
        <v>43727</v>
      </c>
      <c r="C17" s="185">
        <v>43727</v>
      </c>
      <c r="D17" s="185">
        <v>26215</v>
      </c>
      <c r="E17" s="218">
        <f t="shared" si="2"/>
        <v>100</v>
      </c>
      <c r="F17" s="218">
        <f t="shared" si="3"/>
        <v>66.8014495517833</v>
      </c>
    </row>
    <row r="18" ht="20" customHeight="1" spans="1:6">
      <c r="A18" s="188" t="s">
        <v>74</v>
      </c>
      <c r="B18" s="185">
        <v>5020</v>
      </c>
      <c r="C18" s="185">
        <v>5020</v>
      </c>
      <c r="D18" s="185">
        <v>4894</v>
      </c>
      <c r="E18" s="218">
        <f t="shared" si="2"/>
        <v>100</v>
      </c>
      <c r="F18" s="218">
        <f t="shared" si="3"/>
        <v>2.57458111973846</v>
      </c>
    </row>
    <row r="19" ht="20" customHeight="1" spans="1:6">
      <c r="A19" s="188" t="s">
        <v>75</v>
      </c>
      <c r="B19" s="185">
        <v>82626</v>
      </c>
      <c r="C19" s="185">
        <v>82626</v>
      </c>
      <c r="D19" s="185">
        <v>11180</v>
      </c>
      <c r="E19" s="218">
        <f t="shared" si="2"/>
        <v>100</v>
      </c>
      <c r="F19" s="218">
        <f t="shared" si="3"/>
        <v>639.051878354204</v>
      </c>
    </row>
    <row r="20" ht="20" customHeight="1" spans="1:6">
      <c r="A20" s="188" t="s">
        <v>76</v>
      </c>
      <c r="B20" s="185">
        <v>56086</v>
      </c>
      <c r="C20" s="185">
        <v>56086</v>
      </c>
      <c r="D20" s="185">
        <v>48994</v>
      </c>
      <c r="E20" s="218">
        <f t="shared" si="2"/>
        <v>100</v>
      </c>
      <c r="F20" s="218">
        <f t="shared" si="3"/>
        <v>14.475241866351</v>
      </c>
    </row>
    <row r="21" ht="20" customHeight="1" spans="1:6">
      <c r="A21" s="188" t="s">
        <v>77</v>
      </c>
      <c r="B21" s="185">
        <v>17661</v>
      </c>
      <c r="C21" s="185">
        <v>17661</v>
      </c>
      <c r="D21" s="185">
        <v>4794</v>
      </c>
      <c r="E21" s="218">
        <f t="shared" si="2"/>
        <v>100</v>
      </c>
      <c r="F21" s="218">
        <f t="shared" si="3"/>
        <v>268.397997496871</v>
      </c>
    </row>
    <row r="22" ht="20" customHeight="1" spans="1:6">
      <c r="A22" s="188" t="s">
        <v>78</v>
      </c>
      <c r="B22" s="185">
        <v>79</v>
      </c>
      <c r="C22" s="185">
        <v>79</v>
      </c>
      <c r="D22" s="185">
        <v>467</v>
      </c>
      <c r="E22" s="218">
        <f t="shared" si="2"/>
        <v>100</v>
      </c>
      <c r="F22" s="218">
        <f t="shared" si="3"/>
        <v>-83.0835117773019</v>
      </c>
    </row>
    <row r="23" ht="20" customHeight="1" spans="1:6">
      <c r="A23" s="188" t="s">
        <v>79</v>
      </c>
      <c r="B23" s="185">
        <v>1892</v>
      </c>
      <c r="C23" s="185">
        <v>1892</v>
      </c>
      <c r="D23" s="185">
        <v>414</v>
      </c>
      <c r="E23" s="218">
        <f t="shared" si="2"/>
        <v>100</v>
      </c>
      <c r="F23" s="218">
        <f t="shared" si="3"/>
        <v>357.004830917874</v>
      </c>
    </row>
    <row r="24" ht="20" customHeight="1" spans="1:6">
      <c r="A24" s="188" t="s">
        <v>80</v>
      </c>
      <c r="B24" s="185">
        <v>50</v>
      </c>
      <c r="C24" s="185">
        <v>50</v>
      </c>
      <c r="D24" s="185"/>
      <c r="E24" s="218"/>
      <c r="F24" s="218"/>
    </row>
    <row r="25" ht="20" customHeight="1" spans="1:6">
      <c r="A25" s="188" t="s">
        <v>81</v>
      </c>
      <c r="B25" s="185">
        <v>1787</v>
      </c>
      <c r="C25" s="185">
        <v>1787</v>
      </c>
      <c r="D25" s="185">
        <v>1950</v>
      </c>
      <c r="E25" s="218">
        <f t="shared" ref="E25:E30" si="4">C25/B25*100</f>
        <v>100</v>
      </c>
      <c r="F25" s="218">
        <f t="shared" ref="F25:F27" si="5">(C25-D25)/D25*100</f>
        <v>-8.35897435897436</v>
      </c>
    </row>
    <row r="26" ht="20" customHeight="1" spans="1:6">
      <c r="A26" s="188" t="s">
        <v>82</v>
      </c>
      <c r="B26" s="185">
        <v>11394</v>
      </c>
      <c r="C26" s="185">
        <v>11394</v>
      </c>
      <c r="D26" s="185">
        <v>8275</v>
      </c>
      <c r="E26" s="218">
        <f t="shared" si="4"/>
        <v>100</v>
      </c>
      <c r="F26" s="218">
        <f t="shared" si="5"/>
        <v>37.6918429003021</v>
      </c>
    </row>
    <row r="27" ht="20" customHeight="1" spans="1:6">
      <c r="A27" s="188" t="s">
        <v>83</v>
      </c>
      <c r="B27" s="185">
        <v>225</v>
      </c>
      <c r="C27" s="185">
        <v>225</v>
      </c>
      <c r="D27" s="185">
        <v>139</v>
      </c>
      <c r="E27" s="218">
        <f t="shared" si="4"/>
        <v>100</v>
      </c>
      <c r="F27" s="218">
        <f t="shared" si="5"/>
        <v>61.8705035971223</v>
      </c>
    </row>
    <row r="28" ht="20" customHeight="1" spans="1:6">
      <c r="A28" s="188" t="s">
        <v>84</v>
      </c>
      <c r="B28" s="185">
        <v>2597</v>
      </c>
      <c r="C28" s="185">
        <v>2597</v>
      </c>
      <c r="D28" s="185">
        <v>982</v>
      </c>
      <c r="E28" s="218">
        <f t="shared" si="4"/>
        <v>100</v>
      </c>
      <c r="F28" s="218"/>
    </row>
    <row r="29" ht="20" customHeight="1" spans="1:6">
      <c r="A29" s="188" t="s">
        <v>85</v>
      </c>
      <c r="B29" s="185">
        <v>3861</v>
      </c>
      <c r="C29" s="185">
        <v>3861</v>
      </c>
      <c r="D29" s="185">
        <v>3765</v>
      </c>
      <c r="E29" s="218">
        <f t="shared" si="4"/>
        <v>100</v>
      </c>
      <c r="F29" s="218">
        <f t="shared" ref="F29:F32" si="6">(C29-D29)/D29*100</f>
        <v>2.54980079681275</v>
      </c>
    </row>
    <row r="30" ht="20" customHeight="1" spans="1:6">
      <c r="A30" s="188" t="s">
        <v>86</v>
      </c>
      <c r="B30" s="185">
        <v>301221</v>
      </c>
      <c r="C30" s="185">
        <v>230354</v>
      </c>
      <c r="D30" s="185">
        <v>13991</v>
      </c>
      <c r="E30" s="218">
        <f t="shared" si="4"/>
        <v>76.4734198478858</v>
      </c>
      <c r="F30" s="218">
        <f t="shared" si="6"/>
        <v>1546.44414266314</v>
      </c>
    </row>
    <row r="31" ht="20" customHeight="1" spans="1:6">
      <c r="A31" s="188"/>
      <c r="B31" s="185"/>
      <c r="C31" s="185"/>
      <c r="D31" s="185"/>
      <c r="E31" s="216"/>
      <c r="F31" s="216"/>
    </row>
    <row r="32" s="171" customFormat="1" ht="20" customHeight="1" spans="1:6">
      <c r="A32" s="238" t="s">
        <v>87</v>
      </c>
      <c r="B32" s="191">
        <v>210513</v>
      </c>
      <c r="C32" s="191">
        <v>198031</v>
      </c>
      <c r="D32" s="191">
        <v>181879</v>
      </c>
      <c r="E32" s="216">
        <f>C32/B32*100</f>
        <v>94.0706749701919</v>
      </c>
      <c r="F32" s="216">
        <f>(C32-D32)/D32*100</f>
        <v>8.88062942945585</v>
      </c>
    </row>
    <row r="33" ht="15" hidden="1" spans="1:6">
      <c r="A33" s="239" t="s">
        <v>88</v>
      </c>
      <c r="B33" s="240"/>
      <c r="C33" s="240">
        <v>91926</v>
      </c>
      <c r="D33" s="240">
        <v>92253</v>
      </c>
      <c r="E33" s="241"/>
      <c r="F33" s="241">
        <v>-0.354460017560405</v>
      </c>
    </row>
  </sheetData>
  <mergeCells count="8">
    <mergeCell ref="A2:F2"/>
    <mergeCell ref="E4:F4"/>
    <mergeCell ref="A5:A7"/>
    <mergeCell ref="B5:B7"/>
    <mergeCell ref="C5:C7"/>
    <mergeCell ref="D5:D7"/>
    <mergeCell ref="E5:E7"/>
    <mergeCell ref="F5:F7"/>
  </mergeCells>
  <pageMargins left="0.786805555555556" right="0.786805555555556" top="0.984027777777778" bottom="1.02361111111111" header="0.511805555555556" footer="0.786805555555556"/>
  <pageSetup paperSize="9" orientation="portrait"/>
  <headerFooter alignWithMargins="0">
    <oddFooter>&amp;C&amp;15— 2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N43"/>
  <sheetViews>
    <sheetView topLeftCell="A9" workbookViewId="0">
      <selection activeCell="E36" sqref="E36"/>
    </sheetView>
  </sheetViews>
  <sheetFormatPr defaultColWidth="8.875" defaultRowHeight="14.25"/>
  <cols>
    <col min="1" max="1" width="29.625" customWidth="1"/>
    <col min="2" max="2" width="10" style="207" customWidth="1"/>
    <col min="3" max="3" width="9.875" style="207" customWidth="1"/>
    <col min="4" max="4" width="10.25" customWidth="1"/>
    <col min="5" max="5" width="9.5" customWidth="1"/>
    <col min="6" max="6" width="9.25" customWidth="1"/>
    <col min="8" max="9" width="23.75" hidden="1" customWidth="1"/>
    <col min="11" max="11" width="21.5" customWidth="1"/>
    <col min="12" max="12" width="16.125" customWidth="1"/>
  </cols>
  <sheetData>
    <row r="1" ht="15" spans="1:1">
      <c r="A1" s="132" t="s">
        <v>89</v>
      </c>
    </row>
    <row r="2" s="170" customFormat="1" ht="24.75" customHeight="1" spans="1:6">
      <c r="A2" s="208" t="s">
        <v>90</v>
      </c>
      <c r="B2" s="209"/>
      <c r="C2" s="209"/>
      <c r="D2" s="172"/>
      <c r="E2" s="172"/>
      <c r="F2" s="172"/>
    </row>
    <row r="3" s="170" customFormat="1" ht="24.75" customHeight="1" spans="1:6">
      <c r="A3" s="208"/>
      <c r="B3" s="209"/>
      <c r="C3" s="209"/>
      <c r="D3" s="172"/>
      <c r="E3" s="172"/>
      <c r="F3" s="172"/>
    </row>
    <row r="4" ht="18.75" spans="1:6">
      <c r="A4" s="173" t="s">
        <v>22</v>
      </c>
      <c r="B4" s="210"/>
      <c r="C4" s="210"/>
      <c r="D4" s="173"/>
      <c r="E4" s="211" t="s">
        <v>23</v>
      </c>
      <c r="F4" s="211"/>
    </row>
    <row r="5" ht="18" customHeight="1" spans="1:6">
      <c r="A5" s="175" t="s">
        <v>24</v>
      </c>
      <c r="B5" s="212" t="s">
        <v>25</v>
      </c>
      <c r="C5" s="212" t="s">
        <v>26</v>
      </c>
      <c r="D5" s="176" t="s">
        <v>27</v>
      </c>
      <c r="E5" s="176" t="s">
        <v>28</v>
      </c>
      <c r="F5" s="176" t="s">
        <v>63</v>
      </c>
    </row>
    <row r="6" ht="18" customHeight="1" spans="1:6">
      <c r="A6" s="177"/>
      <c r="B6" s="213"/>
      <c r="C6" s="213"/>
      <c r="D6" s="178"/>
      <c r="E6" s="178"/>
      <c r="F6" s="178"/>
    </row>
    <row r="7" ht="29.25" customHeight="1" spans="1:6">
      <c r="A7" s="179"/>
      <c r="B7" s="214"/>
      <c r="C7" s="214"/>
      <c r="D7" s="180"/>
      <c r="E7" s="180"/>
      <c r="F7" s="180"/>
    </row>
    <row r="8" s="171" customFormat="1" ht="18" customHeight="1" spans="1:9">
      <c r="A8" s="181" t="s">
        <v>30</v>
      </c>
      <c r="B8" s="215">
        <f>B9+B36</f>
        <v>142041</v>
      </c>
      <c r="C8" s="215">
        <f>C9+C36</f>
        <v>144525</v>
      </c>
      <c r="D8" s="181">
        <f>+D9+D36</f>
        <v>204904</v>
      </c>
      <c r="E8" s="216">
        <f t="shared" ref="E8:E22" si="0">C8/B8*100</f>
        <v>101.748790842081</v>
      </c>
      <c r="F8" s="216">
        <f>(C8-D8)/D8*100</f>
        <v>-29.4669698980986</v>
      </c>
      <c r="H8" s="171" t="s">
        <v>30</v>
      </c>
      <c r="I8" s="171">
        <v>77825</v>
      </c>
    </row>
    <row r="9" s="171" customFormat="1" ht="18" customHeight="1" spans="1:9">
      <c r="A9" s="181" t="s">
        <v>91</v>
      </c>
      <c r="B9" s="215">
        <f>+B10+B26</f>
        <v>97867</v>
      </c>
      <c r="C9" s="215">
        <f>+C10+C26</f>
        <v>98949</v>
      </c>
      <c r="D9" s="181">
        <f>+D10+D26</f>
        <v>108367</v>
      </c>
      <c r="E9" s="216">
        <f t="shared" si="0"/>
        <v>101.105582065456</v>
      </c>
      <c r="F9" s="216">
        <f t="shared" ref="F8:F22" si="1">(C9-D9)/D9*100</f>
        <v>-8.69083761661761</v>
      </c>
      <c r="H9" s="171" t="s">
        <v>92</v>
      </c>
      <c r="I9" s="171">
        <v>43105</v>
      </c>
    </row>
    <row r="10" ht="18" customHeight="1" spans="1:14">
      <c r="A10" s="217" t="s">
        <v>32</v>
      </c>
      <c r="B10" s="140">
        <f>SUM(B11:B25)</f>
        <v>36791</v>
      </c>
      <c r="C10" s="140">
        <f>SUM(C11:C25)</f>
        <v>37634</v>
      </c>
      <c r="D10" s="140">
        <f>SUM(D11:D25)</f>
        <v>42767</v>
      </c>
      <c r="E10" s="218">
        <f t="shared" si="0"/>
        <v>102.291321247044</v>
      </c>
      <c r="F10" s="218">
        <f t="shared" si="1"/>
        <v>-12.0022447213973</v>
      </c>
      <c r="H10" t="s">
        <v>32</v>
      </c>
      <c r="I10">
        <v>24494</v>
      </c>
      <c r="J10" s="224"/>
      <c r="K10" s="224"/>
      <c r="L10" s="224"/>
      <c r="M10" s="224"/>
      <c r="N10" s="224"/>
    </row>
    <row r="11" ht="18" customHeight="1" spans="1:14">
      <c r="A11" s="184" t="s">
        <v>33</v>
      </c>
      <c r="B11" s="219">
        <v>4208</v>
      </c>
      <c r="C11" s="140">
        <v>5435</v>
      </c>
      <c r="D11" s="140">
        <v>7484</v>
      </c>
      <c r="E11" s="218">
        <f t="shared" si="0"/>
        <v>129.158745247148</v>
      </c>
      <c r="F11" s="218">
        <f t="shared" si="1"/>
        <v>-27.3784072688402</v>
      </c>
      <c r="H11" t="s">
        <v>33</v>
      </c>
      <c r="I11">
        <v>4693</v>
      </c>
      <c r="J11" s="224"/>
      <c r="K11" s="225"/>
      <c r="L11" s="224"/>
      <c r="M11" s="224"/>
      <c r="N11" s="224"/>
    </row>
    <row r="12" ht="18" customHeight="1" spans="1:14">
      <c r="A12" s="184" t="s">
        <v>34</v>
      </c>
      <c r="B12" s="219">
        <v>2696</v>
      </c>
      <c r="C12" s="140">
        <v>2237</v>
      </c>
      <c r="D12" s="140">
        <v>2597</v>
      </c>
      <c r="E12" s="218">
        <f t="shared" si="0"/>
        <v>82.9747774480712</v>
      </c>
      <c r="F12" s="218">
        <f t="shared" si="1"/>
        <v>-13.8621486330381</v>
      </c>
      <c r="H12" t="s">
        <v>34</v>
      </c>
      <c r="I12">
        <v>4487</v>
      </c>
      <c r="J12" s="224"/>
      <c r="K12" s="225"/>
      <c r="L12" s="224"/>
      <c r="M12" s="224"/>
      <c r="N12" s="224"/>
    </row>
    <row r="13" ht="18" customHeight="1" spans="1:14">
      <c r="A13" s="184" t="s">
        <v>35</v>
      </c>
      <c r="B13" s="219">
        <v>510</v>
      </c>
      <c r="C13" s="140">
        <v>529</v>
      </c>
      <c r="D13" s="140">
        <v>489</v>
      </c>
      <c r="E13" s="218">
        <f t="shared" si="0"/>
        <v>103.725490196078</v>
      </c>
      <c r="F13" s="218">
        <f t="shared" si="1"/>
        <v>8.1799591002045</v>
      </c>
      <c r="H13" t="s">
        <v>35</v>
      </c>
      <c r="I13">
        <v>759</v>
      </c>
      <c r="J13" s="224"/>
      <c r="K13" s="225"/>
      <c r="L13" s="224"/>
      <c r="M13" s="224"/>
      <c r="N13" s="224"/>
    </row>
    <row r="14" ht="18" customHeight="1" spans="1:14">
      <c r="A14" s="184" t="s">
        <v>36</v>
      </c>
      <c r="B14" s="219">
        <v>1050</v>
      </c>
      <c r="C14" s="140">
        <v>1325</v>
      </c>
      <c r="D14" s="140">
        <v>1014</v>
      </c>
      <c r="E14" s="218">
        <f t="shared" si="0"/>
        <v>126.190476190476</v>
      </c>
      <c r="F14" s="218">
        <f t="shared" si="1"/>
        <v>30.6706114398422</v>
      </c>
      <c r="H14" t="s">
        <v>37</v>
      </c>
      <c r="I14">
        <v>1236</v>
      </c>
      <c r="J14" s="224"/>
      <c r="K14" s="225"/>
      <c r="L14" s="224"/>
      <c r="M14" s="224"/>
      <c r="N14" s="224"/>
    </row>
    <row r="15" ht="18" customHeight="1" spans="1:14">
      <c r="A15" s="184" t="s">
        <v>37</v>
      </c>
      <c r="B15" s="219">
        <v>583</v>
      </c>
      <c r="C15" s="140">
        <v>531</v>
      </c>
      <c r="D15" s="140">
        <v>658</v>
      </c>
      <c r="E15" s="218">
        <f t="shared" si="0"/>
        <v>91.0806174957118</v>
      </c>
      <c r="F15" s="218">
        <f t="shared" si="1"/>
        <v>-19.3009118541033</v>
      </c>
      <c r="H15" t="s">
        <v>36</v>
      </c>
      <c r="J15" s="224"/>
      <c r="K15" s="225"/>
      <c r="L15" s="224"/>
      <c r="M15" s="224"/>
      <c r="N15" s="224"/>
    </row>
    <row r="16" ht="18" customHeight="1" spans="1:14">
      <c r="A16" s="184" t="s">
        <v>38</v>
      </c>
      <c r="B16" s="219">
        <v>1556</v>
      </c>
      <c r="C16" s="140">
        <v>1253</v>
      </c>
      <c r="D16" s="140">
        <v>4524</v>
      </c>
      <c r="E16" s="218">
        <f t="shared" si="0"/>
        <v>80.5269922879177</v>
      </c>
      <c r="F16" s="218">
        <f t="shared" si="1"/>
        <v>-72.3032714412025</v>
      </c>
      <c r="H16" t="s">
        <v>38</v>
      </c>
      <c r="I16">
        <v>687</v>
      </c>
      <c r="J16" s="224"/>
      <c r="K16" s="225"/>
      <c r="L16" s="224"/>
      <c r="M16" s="224"/>
      <c r="N16" s="224"/>
    </row>
    <row r="17" ht="18" customHeight="1" spans="1:14">
      <c r="A17" s="184" t="s">
        <v>39</v>
      </c>
      <c r="B17" s="219">
        <v>353</v>
      </c>
      <c r="C17" s="140">
        <v>214</v>
      </c>
      <c r="D17" s="140">
        <v>430</v>
      </c>
      <c r="E17" s="218">
        <f t="shared" si="0"/>
        <v>60.6232294617564</v>
      </c>
      <c r="F17" s="218">
        <f t="shared" si="1"/>
        <v>-50.2325581395349</v>
      </c>
      <c r="H17" t="s">
        <v>39</v>
      </c>
      <c r="I17">
        <v>174</v>
      </c>
      <c r="J17" s="224"/>
      <c r="K17" s="225"/>
      <c r="L17" s="224"/>
      <c r="M17" s="224"/>
      <c r="N17" s="224"/>
    </row>
    <row r="18" ht="18" customHeight="1" spans="1:14">
      <c r="A18" s="184" t="s">
        <v>40</v>
      </c>
      <c r="B18" s="219">
        <v>3706</v>
      </c>
      <c r="C18" s="140">
        <v>3687</v>
      </c>
      <c r="D18" s="140">
        <v>4206</v>
      </c>
      <c r="E18" s="218">
        <f t="shared" si="0"/>
        <v>99.487317862925</v>
      </c>
      <c r="F18" s="218">
        <f t="shared" si="1"/>
        <v>-12.339514978602</v>
      </c>
      <c r="H18" t="s">
        <v>40</v>
      </c>
      <c r="I18">
        <v>2162</v>
      </c>
      <c r="J18" s="224"/>
      <c r="K18" s="225"/>
      <c r="L18" s="224"/>
      <c r="M18" s="224"/>
      <c r="N18" s="224"/>
    </row>
    <row r="19" ht="18" customHeight="1" spans="1:14">
      <c r="A19" s="184" t="s">
        <v>41</v>
      </c>
      <c r="B19" s="219">
        <v>2207</v>
      </c>
      <c r="C19" s="140">
        <v>2282</v>
      </c>
      <c r="D19" s="140">
        <v>2570</v>
      </c>
      <c r="E19" s="218">
        <f t="shared" si="0"/>
        <v>103.398278205709</v>
      </c>
      <c r="F19" s="218">
        <f t="shared" si="1"/>
        <v>-11.2062256809339</v>
      </c>
      <c r="H19" t="s">
        <v>41</v>
      </c>
      <c r="I19">
        <v>3227</v>
      </c>
      <c r="J19" s="224"/>
      <c r="K19" s="225"/>
      <c r="L19" s="224"/>
      <c r="M19" s="224"/>
      <c r="N19" s="224"/>
    </row>
    <row r="20" ht="18" customHeight="1" spans="1:14">
      <c r="A20" s="184" t="s">
        <v>42</v>
      </c>
      <c r="B20" s="219">
        <v>390</v>
      </c>
      <c r="C20" s="140">
        <v>492</v>
      </c>
      <c r="D20" s="140">
        <v>646</v>
      </c>
      <c r="E20" s="218">
        <f t="shared" si="0"/>
        <v>126.153846153846</v>
      </c>
      <c r="F20" s="218">
        <f t="shared" si="1"/>
        <v>-23.8390092879257</v>
      </c>
      <c r="H20" t="s">
        <v>93</v>
      </c>
      <c r="I20">
        <v>722</v>
      </c>
      <c r="J20" s="224"/>
      <c r="K20" s="225"/>
      <c r="L20" s="224"/>
      <c r="M20" s="224"/>
      <c r="N20" s="224"/>
    </row>
    <row r="21" ht="18" customHeight="1" spans="1:14">
      <c r="A21" s="220" t="s">
        <v>43</v>
      </c>
      <c r="B21" s="219">
        <v>12598</v>
      </c>
      <c r="C21" s="140">
        <v>12264</v>
      </c>
      <c r="D21" s="140">
        <v>9257</v>
      </c>
      <c r="E21" s="218">
        <f t="shared" si="0"/>
        <v>97.3487855215113</v>
      </c>
      <c r="F21" s="218">
        <f t="shared" si="1"/>
        <v>32.4835259803392</v>
      </c>
      <c r="H21" t="s">
        <v>43</v>
      </c>
      <c r="I21">
        <v>2303</v>
      </c>
      <c r="J21" s="224"/>
      <c r="K21" s="225"/>
      <c r="L21" s="224"/>
      <c r="M21" s="224"/>
      <c r="N21" s="224"/>
    </row>
    <row r="22" ht="18" customHeight="1" spans="1:14">
      <c r="A22" s="220" t="s">
        <v>44</v>
      </c>
      <c r="B22" s="219">
        <v>6914</v>
      </c>
      <c r="C22" s="140">
        <v>7368</v>
      </c>
      <c r="D22" s="140">
        <v>8875</v>
      </c>
      <c r="E22" s="218">
        <f t="shared" si="0"/>
        <v>106.566387040787</v>
      </c>
      <c r="F22" s="218">
        <f t="shared" si="1"/>
        <v>-16.9802816901408</v>
      </c>
      <c r="H22" t="s">
        <v>44</v>
      </c>
      <c r="I22">
        <v>4034</v>
      </c>
      <c r="J22" s="224"/>
      <c r="K22" s="225"/>
      <c r="L22" s="224"/>
      <c r="M22" s="224"/>
      <c r="N22" s="224"/>
    </row>
    <row r="23" ht="18" customHeight="1" spans="1:14">
      <c r="A23" s="220" t="s">
        <v>45</v>
      </c>
      <c r="B23" s="219"/>
      <c r="C23" s="140"/>
      <c r="D23" s="140"/>
      <c r="E23" s="218"/>
      <c r="F23" s="218"/>
      <c r="H23" t="s">
        <v>45</v>
      </c>
      <c r="I23">
        <v>10</v>
      </c>
      <c r="J23" s="224"/>
      <c r="K23" s="225"/>
      <c r="L23" s="224"/>
      <c r="M23" s="224"/>
      <c r="N23" s="224"/>
    </row>
    <row r="24" ht="18" customHeight="1" spans="1:14">
      <c r="A24" s="220" t="s">
        <v>46</v>
      </c>
      <c r="B24" s="219">
        <v>20</v>
      </c>
      <c r="C24" s="140">
        <v>17</v>
      </c>
      <c r="D24" s="140">
        <v>17</v>
      </c>
      <c r="E24" s="218">
        <f t="shared" ref="E24:E29" si="2">C24/B24*100</f>
        <v>85</v>
      </c>
      <c r="F24" s="218">
        <f t="shared" ref="F24:F29" si="3">(C24-D24)/D24*100</f>
        <v>0</v>
      </c>
      <c r="J24" s="224"/>
      <c r="K24" s="225"/>
      <c r="L24" s="224"/>
      <c r="M24" s="224"/>
      <c r="N24" s="224"/>
    </row>
    <row r="25" ht="18" customHeight="1" spans="1:14">
      <c r="A25" s="220" t="s">
        <v>47</v>
      </c>
      <c r="B25" s="219"/>
      <c r="C25" s="140"/>
      <c r="D25" s="140"/>
      <c r="E25" s="218"/>
      <c r="F25" s="218"/>
      <c r="J25" s="224"/>
      <c r="K25" s="225"/>
      <c r="L25" s="224"/>
      <c r="M25" s="224"/>
      <c r="N25" s="224"/>
    </row>
    <row r="26" ht="18" customHeight="1" spans="1:14">
      <c r="A26" s="221" t="s">
        <v>48</v>
      </c>
      <c r="B26" s="140">
        <f>SUM(B27:B34)</f>
        <v>61076</v>
      </c>
      <c r="C26" s="140">
        <f>SUM(C27:C34)</f>
        <v>61315</v>
      </c>
      <c r="D26" s="140">
        <f>SUM(D27:D34)</f>
        <v>65600</v>
      </c>
      <c r="E26" s="218">
        <f t="shared" si="2"/>
        <v>100.391315737769</v>
      </c>
      <c r="F26" s="218">
        <f t="shared" si="3"/>
        <v>-6.53201219512195</v>
      </c>
      <c r="H26" t="s">
        <v>48</v>
      </c>
      <c r="I26">
        <v>18611</v>
      </c>
      <c r="J26" s="224"/>
      <c r="K26" s="225"/>
      <c r="L26" s="224"/>
      <c r="M26" s="224"/>
      <c r="N26" s="224"/>
    </row>
    <row r="27" ht="18" customHeight="1" spans="1:14">
      <c r="A27" s="184" t="s">
        <v>49</v>
      </c>
      <c r="B27" s="219">
        <v>6460</v>
      </c>
      <c r="C27" s="140">
        <v>6517</v>
      </c>
      <c r="D27" s="140">
        <v>18189</v>
      </c>
      <c r="E27" s="218">
        <f t="shared" si="2"/>
        <v>100.882352941176</v>
      </c>
      <c r="F27" s="218">
        <f t="shared" si="3"/>
        <v>-64.1706525922261</v>
      </c>
      <c r="H27" t="s">
        <v>49</v>
      </c>
      <c r="I27">
        <v>1700</v>
      </c>
      <c r="J27" s="224"/>
      <c r="K27" s="224"/>
      <c r="L27" s="224"/>
      <c r="M27" s="224"/>
      <c r="N27" s="224"/>
    </row>
    <row r="28" ht="18" customHeight="1" spans="1:14">
      <c r="A28" s="184" t="s">
        <v>50</v>
      </c>
      <c r="B28" s="219">
        <v>11172</v>
      </c>
      <c r="C28" s="140">
        <v>11172</v>
      </c>
      <c r="D28" s="140">
        <v>13532</v>
      </c>
      <c r="E28" s="218">
        <f t="shared" si="2"/>
        <v>100</v>
      </c>
      <c r="F28" s="218">
        <f t="shared" si="3"/>
        <v>-17.4401418859001</v>
      </c>
      <c r="H28" t="s">
        <v>50</v>
      </c>
      <c r="I28">
        <v>12300</v>
      </c>
      <c r="J28" s="224"/>
      <c r="K28" s="225"/>
      <c r="L28" s="224"/>
      <c r="M28" s="224"/>
      <c r="N28" s="224"/>
    </row>
    <row r="29" ht="18" customHeight="1" spans="1:14">
      <c r="A29" s="184" t="s">
        <v>51</v>
      </c>
      <c r="B29" s="219">
        <v>4740</v>
      </c>
      <c r="C29" s="140">
        <v>3914</v>
      </c>
      <c r="D29" s="140">
        <v>1137</v>
      </c>
      <c r="E29" s="218">
        <f t="shared" si="2"/>
        <v>82.5738396624473</v>
      </c>
      <c r="F29" s="218">
        <f t="shared" si="3"/>
        <v>244.239226033421</v>
      </c>
      <c r="H29" t="s">
        <v>51</v>
      </c>
      <c r="I29">
        <v>2000</v>
      </c>
      <c r="J29" s="224"/>
      <c r="K29" s="225"/>
      <c r="L29" s="224"/>
      <c r="M29" s="224"/>
      <c r="N29" s="224"/>
    </row>
    <row r="30" ht="18" customHeight="1" spans="1:14">
      <c r="A30" s="188" t="s">
        <v>52</v>
      </c>
      <c r="B30" s="166">
        <v>0</v>
      </c>
      <c r="C30" s="140">
        <v>0</v>
      </c>
      <c r="D30" s="140"/>
      <c r="E30" s="218"/>
      <c r="F30" s="218"/>
      <c r="H30" t="s">
        <v>52</v>
      </c>
      <c r="J30" s="224"/>
      <c r="K30" s="225"/>
      <c r="L30" s="224"/>
      <c r="M30" s="224"/>
      <c r="N30" s="224"/>
    </row>
    <row r="31" ht="18" customHeight="1" spans="1:14">
      <c r="A31" s="184" t="s">
        <v>53</v>
      </c>
      <c r="B31" s="166">
        <v>38704</v>
      </c>
      <c r="C31" s="140">
        <v>39253</v>
      </c>
      <c r="D31" s="140">
        <v>32706</v>
      </c>
      <c r="E31" s="218">
        <f>C31/B31*100</f>
        <v>101.418458040513</v>
      </c>
      <c r="F31" s="218">
        <f t="shared" ref="F31:F36" si="4">(C31-D31)/D31*100</f>
        <v>20.0177337491592</v>
      </c>
      <c r="H31" t="s">
        <v>94</v>
      </c>
      <c r="I31">
        <v>1153</v>
      </c>
      <c r="J31" s="224"/>
      <c r="K31" s="225"/>
      <c r="L31" s="224"/>
      <c r="M31" s="224"/>
      <c r="N31" s="224"/>
    </row>
    <row r="32" ht="18" customHeight="1" spans="1:14">
      <c r="A32" s="188" t="s">
        <v>54</v>
      </c>
      <c r="B32" s="166"/>
      <c r="C32" s="140"/>
      <c r="D32" s="140"/>
      <c r="E32" s="218"/>
      <c r="F32" s="218"/>
      <c r="H32" t="s">
        <v>56</v>
      </c>
      <c r="I32">
        <v>1158</v>
      </c>
      <c r="J32" s="224"/>
      <c r="K32" s="225"/>
      <c r="L32" s="224"/>
      <c r="M32" s="224"/>
      <c r="N32" s="224"/>
    </row>
    <row r="33" ht="18" customHeight="1" spans="1:14">
      <c r="A33" s="188" t="s">
        <v>55</v>
      </c>
      <c r="B33" s="166"/>
      <c r="C33" s="140"/>
      <c r="D33" s="140"/>
      <c r="E33" s="218"/>
      <c r="F33" s="218"/>
      <c r="H33" t="s">
        <v>55</v>
      </c>
      <c r="I33">
        <v>300</v>
      </c>
      <c r="J33" s="224"/>
      <c r="K33" s="225"/>
      <c r="L33" s="224"/>
      <c r="M33" s="224"/>
      <c r="N33" s="224"/>
    </row>
    <row r="34" ht="18" customHeight="1" spans="1:14">
      <c r="A34" s="184" t="s">
        <v>56</v>
      </c>
      <c r="B34" s="166"/>
      <c r="C34" s="140">
        <v>459</v>
      </c>
      <c r="D34" s="140">
        <v>36</v>
      </c>
      <c r="E34" s="218"/>
      <c r="F34" s="218">
        <f t="shared" si="4"/>
        <v>1175</v>
      </c>
      <c r="H34" t="s">
        <v>95</v>
      </c>
      <c r="I34">
        <v>34720</v>
      </c>
      <c r="J34" s="224"/>
      <c r="K34" s="225"/>
      <c r="L34" s="224"/>
      <c r="M34" s="224"/>
      <c r="N34" s="224"/>
    </row>
    <row r="35" ht="18" customHeight="1" spans="1:14">
      <c r="A35" s="184"/>
      <c r="B35" s="166"/>
      <c r="C35" s="140"/>
      <c r="D35" s="217"/>
      <c r="E35" s="218"/>
      <c r="F35" s="218"/>
      <c r="H35" t="s">
        <v>96</v>
      </c>
      <c r="J35" s="224"/>
      <c r="K35" s="225"/>
      <c r="L35" s="224"/>
      <c r="M35" s="224"/>
      <c r="N35" s="224"/>
    </row>
    <row r="36" s="171" customFormat="1" ht="18" customHeight="1" spans="1:14">
      <c r="A36" s="181" t="s">
        <v>95</v>
      </c>
      <c r="B36" s="222">
        <v>44174</v>
      </c>
      <c r="C36" s="215">
        <v>45576</v>
      </c>
      <c r="D36" s="215">
        <v>96537</v>
      </c>
      <c r="E36" s="216">
        <f>C36/B36*100</f>
        <v>103.173812649975</v>
      </c>
      <c r="F36" s="216">
        <f t="shared" si="4"/>
        <v>-52.7890860499083</v>
      </c>
      <c r="H36" s="171" t="s">
        <v>97</v>
      </c>
      <c r="I36" s="171">
        <v>200</v>
      </c>
      <c r="J36" s="226"/>
      <c r="K36" s="226"/>
      <c r="L36" s="226"/>
      <c r="M36" s="226"/>
      <c r="N36" s="226"/>
    </row>
    <row r="37" ht="18" hidden="1" customHeight="1" spans="8:14">
      <c r="H37" t="s">
        <v>98</v>
      </c>
      <c r="I37">
        <v>32614</v>
      </c>
      <c r="J37" s="224"/>
      <c r="K37" s="224"/>
      <c r="L37" s="224"/>
      <c r="M37" s="224"/>
      <c r="N37" s="224"/>
    </row>
    <row r="38" s="206" customFormat="1" ht="18" hidden="1" customHeight="1" spans="2:14">
      <c r="B38" s="223">
        <v>3500</v>
      </c>
      <c r="C38" s="223"/>
      <c r="H38" s="206" t="s">
        <v>99</v>
      </c>
      <c r="I38" s="206">
        <v>500</v>
      </c>
      <c r="J38" s="227"/>
      <c r="K38" s="227"/>
      <c r="L38" s="227"/>
      <c r="M38" s="227"/>
      <c r="N38" s="227"/>
    </row>
    <row r="39" s="206" customFormat="1" ht="18" hidden="1" customHeight="1" spans="2:14">
      <c r="B39" s="223">
        <v>1401</v>
      </c>
      <c r="C39" s="223"/>
      <c r="H39" s="206" t="s">
        <v>100</v>
      </c>
      <c r="I39" s="206">
        <v>10</v>
      </c>
      <c r="J39" s="227"/>
      <c r="K39" s="227"/>
      <c r="L39" s="227"/>
      <c r="M39" s="227"/>
      <c r="N39" s="227"/>
    </row>
    <row r="40" s="206" customFormat="1" ht="18" hidden="1" customHeight="1" spans="2:14">
      <c r="B40" s="223"/>
      <c r="C40" s="223"/>
      <c r="H40" s="206" t="s">
        <v>101</v>
      </c>
      <c r="I40" s="206">
        <v>716</v>
      </c>
      <c r="J40" s="227"/>
      <c r="K40" s="227"/>
      <c r="L40" s="227"/>
      <c r="M40" s="227"/>
      <c r="N40" s="227"/>
    </row>
    <row r="41" ht="18" hidden="1" customHeight="1" spans="2:14">
      <c r="B41" s="207">
        <v>500</v>
      </c>
      <c r="H41" t="s">
        <v>102</v>
      </c>
      <c r="I41">
        <v>130</v>
      </c>
      <c r="J41" s="224"/>
      <c r="K41" s="224"/>
      <c r="L41" s="224"/>
      <c r="M41" s="224"/>
      <c r="N41" s="224"/>
    </row>
    <row r="42" spans="8:14">
      <c r="H42" t="s">
        <v>103</v>
      </c>
      <c r="I42">
        <v>550</v>
      </c>
      <c r="J42" s="224"/>
      <c r="K42" s="224"/>
      <c r="L42" s="224"/>
      <c r="M42" s="224"/>
      <c r="N42" s="224"/>
    </row>
    <row r="43" spans="8:14">
      <c r="H43" t="s">
        <v>104</v>
      </c>
      <c r="J43" s="224"/>
      <c r="K43" s="224"/>
      <c r="L43" s="224"/>
      <c r="M43" s="224"/>
      <c r="N43" s="224"/>
    </row>
  </sheetData>
  <mergeCells count="8">
    <mergeCell ref="A2:F2"/>
    <mergeCell ref="E4:F4"/>
    <mergeCell ref="A5:A7"/>
    <mergeCell ref="B5:B7"/>
    <mergeCell ref="C5:C7"/>
    <mergeCell ref="D5:D7"/>
    <mergeCell ref="E5:E7"/>
    <mergeCell ref="F5:F7"/>
  </mergeCells>
  <printOptions horizontalCentered="1"/>
  <pageMargins left="0.786805555555556" right="0.826388888888889" top="0.984027777777778" bottom="1.02361111111111" header="0.511805555555556" footer="0.786805555555556"/>
  <pageSetup paperSize="9" orientation="portrait"/>
  <headerFooter alignWithMargins="0">
    <oddFooter>&amp;C&amp;15— 3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48"/>
  <sheetViews>
    <sheetView workbookViewId="0">
      <selection activeCell="D36" sqref="D36"/>
    </sheetView>
  </sheetViews>
  <sheetFormatPr defaultColWidth="8.875" defaultRowHeight="14.25" outlineLevelCol="7"/>
  <cols>
    <col min="1" max="1" width="27.75" customWidth="1"/>
    <col min="2" max="2" width="10.5" customWidth="1"/>
    <col min="3" max="3" width="10.125" customWidth="1"/>
    <col min="4" max="4" width="10.25" customWidth="1"/>
    <col min="5" max="5" width="9.125" customWidth="1"/>
    <col min="6" max="6" width="10.75" customWidth="1"/>
  </cols>
  <sheetData>
    <row r="1" ht="18.75" customHeight="1" spans="1:1">
      <c r="A1" s="132" t="s">
        <v>105</v>
      </c>
    </row>
    <row r="2" s="170" customFormat="1" ht="24.75" customHeight="1" spans="1:6">
      <c r="A2" s="172" t="s">
        <v>106</v>
      </c>
      <c r="B2" s="172"/>
      <c r="C2" s="172"/>
      <c r="D2" s="172"/>
      <c r="E2" s="172"/>
      <c r="F2" s="172"/>
    </row>
    <row r="3" s="170" customFormat="1" ht="18" customHeight="1" spans="1:6">
      <c r="A3" s="172"/>
      <c r="B3" s="172"/>
      <c r="C3" s="172"/>
      <c r="D3" s="172"/>
      <c r="E3" s="172"/>
      <c r="F3" s="172"/>
    </row>
    <row r="4" ht="18.75" spans="1:6">
      <c r="A4" s="173" t="s">
        <v>60</v>
      </c>
      <c r="B4" s="173"/>
      <c r="C4" s="173"/>
      <c r="D4" s="173"/>
      <c r="E4" s="174" t="s">
        <v>23</v>
      </c>
      <c r="F4" s="174"/>
    </row>
    <row r="5" ht="25.5" customHeight="1" spans="1:6">
      <c r="A5" s="175"/>
      <c r="B5" s="176" t="s">
        <v>25</v>
      </c>
      <c r="C5" s="176" t="s">
        <v>26</v>
      </c>
      <c r="D5" s="176" t="s">
        <v>27</v>
      </c>
      <c r="E5" s="176" t="s">
        <v>107</v>
      </c>
      <c r="F5" s="176" t="s">
        <v>108</v>
      </c>
    </row>
    <row r="6" ht="25.5" customHeight="1" spans="1:6">
      <c r="A6" s="177" t="s">
        <v>61</v>
      </c>
      <c r="B6" s="178"/>
      <c r="C6" s="178"/>
      <c r="D6" s="178"/>
      <c r="E6" s="178"/>
      <c r="F6" s="178"/>
    </row>
    <row r="7" ht="25.5" customHeight="1" spans="1:6">
      <c r="A7" s="179"/>
      <c r="B7" s="180"/>
      <c r="C7" s="180"/>
      <c r="D7" s="180"/>
      <c r="E7" s="180"/>
      <c r="F7" s="180"/>
    </row>
    <row r="8" s="171" customFormat="1" ht="20" customHeight="1" spans="1:6">
      <c r="A8" s="181" t="s">
        <v>64</v>
      </c>
      <c r="B8" s="182">
        <f>B9+B32</f>
        <v>721034</v>
      </c>
      <c r="C8" s="182">
        <f>C9+C32</f>
        <v>697179</v>
      </c>
      <c r="D8" s="182">
        <f>D9+D32</f>
        <v>384104</v>
      </c>
      <c r="E8" s="183">
        <f t="shared" ref="E8:E10" si="0">C8/B8*100</f>
        <v>96.6915568475273</v>
      </c>
      <c r="F8" s="183">
        <f>(C8-D8)/D8*100</f>
        <v>81.507872867765</v>
      </c>
    </row>
    <row r="9" s="171" customFormat="1" ht="20" customHeight="1" spans="1:6">
      <c r="A9" s="181" t="s">
        <v>65</v>
      </c>
      <c r="B9" s="182">
        <f>SUM(B10:B30)</f>
        <v>646708</v>
      </c>
      <c r="C9" s="182">
        <f>SUM(C10:C30)</f>
        <v>627298</v>
      </c>
      <c r="D9" s="182">
        <f>SUM(D10:D30)</f>
        <v>270468</v>
      </c>
      <c r="E9" s="183">
        <f t="shared" si="0"/>
        <v>96.9986454474044</v>
      </c>
      <c r="F9" s="183">
        <f t="shared" ref="F8:F10" si="1">(C9-D9)/D9*100</f>
        <v>131.930579587973</v>
      </c>
    </row>
    <row r="10" ht="20" customHeight="1" spans="1:6">
      <c r="A10" s="184" t="s">
        <v>109</v>
      </c>
      <c r="B10" s="185">
        <v>20506</v>
      </c>
      <c r="C10" s="185">
        <v>20506</v>
      </c>
      <c r="D10" s="185">
        <v>15739</v>
      </c>
      <c r="E10" s="186">
        <f t="shared" si="0"/>
        <v>100</v>
      </c>
      <c r="F10" s="186">
        <f t="shared" si="1"/>
        <v>30.2878200648072</v>
      </c>
    </row>
    <row r="11" ht="20" customHeight="1" spans="1:6">
      <c r="A11" s="184" t="s">
        <v>67</v>
      </c>
      <c r="B11" s="185"/>
      <c r="C11" s="185"/>
      <c r="D11" s="185"/>
      <c r="E11" s="186"/>
      <c r="F11" s="186"/>
    </row>
    <row r="12" ht="20" customHeight="1" spans="1:8">
      <c r="A12" s="184" t="s">
        <v>68</v>
      </c>
      <c r="B12" s="185">
        <v>13285</v>
      </c>
      <c r="C12" s="185">
        <v>13285</v>
      </c>
      <c r="D12" s="185">
        <v>8606</v>
      </c>
      <c r="E12" s="186">
        <f t="shared" ref="E12:E23" si="2">C12/B12*100</f>
        <v>100</v>
      </c>
      <c r="F12" s="186">
        <f t="shared" ref="F12:F30" si="3">(C12-D12)/D12*100</f>
        <v>54.3690448524285</v>
      </c>
      <c r="H12" s="187"/>
    </row>
    <row r="13" ht="20" customHeight="1" spans="1:6">
      <c r="A13" s="184" t="s">
        <v>69</v>
      </c>
      <c r="B13" s="185">
        <v>79340</v>
      </c>
      <c r="C13" s="185">
        <v>79340</v>
      </c>
      <c r="D13" s="185">
        <v>60345</v>
      </c>
      <c r="E13" s="186">
        <f t="shared" si="2"/>
        <v>100</v>
      </c>
      <c r="F13" s="186">
        <f t="shared" si="3"/>
        <v>31.4773386361753</v>
      </c>
    </row>
    <row r="14" ht="20" customHeight="1" spans="1:6">
      <c r="A14" s="184" t="s">
        <v>110</v>
      </c>
      <c r="B14" s="185">
        <v>2454</v>
      </c>
      <c r="C14" s="185">
        <v>2454</v>
      </c>
      <c r="D14" s="185">
        <v>1392</v>
      </c>
      <c r="E14" s="186">
        <f t="shared" si="2"/>
        <v>100</v>
      </c>
      <c r="F14" s="186">
        <f t="shared" si="3"/>
        <v>76.2931034482759</v>
      </c>
    </row>
    <row r="15" ht="20" customHeight="1" spans="1:6">
      <c r="A15" s="184" t="s">
        <v>111</v>
      </c>
      <c r="B15" s="185">
        <v>2166</v>
      </c>
      <c r="C15" s="185">
        <v>2166</v>
      </c>
      <c r="D15" s="185">
        <v>1127</v>
      </c>
      <c r="E15" s="186">
        <f t="shared" si="2"/>
        <v>100</v>
      </c>
      <c r="F15" s="186">
        <f t="shared" si="3"/>
        <v>92.1916592724046</v>
      </c>
    </row>
    <row r="16" ht="20" customHeight="1" spans="1:6">
      <c r="A16" s="184" t="s">
        <v>112</v>
      </c>
      <c r="B16" s="185">
        <v>67526</v>
      </c>
      <c r="C16" s="185">
        <v>67526</v>
      </c>
      <c r="D16" s="185">
        <v>63985</v>
      </c>
      <c r="E16" s="186">
        <f t="shared" si="2"/>
        <v>100</v>
      </c>
      <c r="F16" s="186">
        <f t="shared" si="3"/>
        <v>5.53410955692741</v>
      </c>
    </row>
    <row r="17" ht="20" customHeight="1" spans="1:6">
      <c r="A17" s="184" t="s">
        <v>113</v>
      </c>
      <c r="B17" s="185">
        <v>42585</v>
      </c>
      <c r="C17" s="185">
        <v>42585</v>
      </c>
      <c r="D17" s="185">
        <v>25483</v>
      </c>
      <c r="E17" s="186">
        <f t="shared" si="2"/>
        <v>100</v>
      </c>
      <c r="F17" s="186">
        <f t="shared" si="3"/>
        <v>67.1114076050701</v>
      </c>
    </row>
    <row r="18" ht="20" customHeight="1" spans="1:6">
      <c r="A18" s="184" t="s">
        <v>114</v>
      </c>
      <c r="B18" s="185">
        <v>5020</v>
      </c>
      <c r="C18" s="185">
        <v>5020</v>
      </c>
      <c r="D18" s="185">
        <v>4894</v>
      </c>
      <c r="E18" s="186">
        <f t="shared" si="2"/>
        <v>100</v>
      </c>
      <c r="F18" s="186">
        <f t="shared" si="3"/>
        <v>2.57458111973846</v>
      </c>
    </row>
    <row r="19" ht="20" customHeight="1" spans="1:6">
      <c r="A19" s="184" t="s">
        <v>75</v>
      </c>
      <c r="B19" s="185">
        <v>82626</v>
      </c>
      <c r="C19" s="185">
        <v>82626</v>
      </c>
      <c r="D19" s="185">
        <v>10057</v>
      </c>
      <c r="E19" s="186">
        <f t="shared" si="2"/>
        <v>100</v>
      </c>
      <c r="F19" s="186">
        <f t="shared" si="3"/>
        <v>721.577011037089</v>
      </c>
    </row>
    <row r="20" ht="20" customHeight="1" spans="1:6">
      <c r="A20" s="184" t="s">
        <v>115</v>
      </c>
      <c r="B20" s="185">
        <v>46432</v>
      </c>
      <c r="C20" s="185">
        <v>46432</v>
      </c>
      <c r="D20" s="185">
        <v>46620</v>
      </c>
      <c r="E20" s="186">
        <f t="shared" si="2"/>
        <v>100</v>
      </c>
      <c r="F20" s="186">
        <f t="shared" si="3"/>
        <v>-0.403260403260403</v>
      </c>
    </row>
    <row r="21" ht="20" customHeight="1" spans="1:6">
      <c r="A21" s="184" t="s">
        <v>116</v>
      </c>
      <c r="B21" s="185">
        <v>17661</v>
      </c>
      <c r="C21" s="185">
        <v>17661</v>
      </c>
      <c r="D21" s="185">
        <v>4794</v>
      </c>
      <c r="E21" s="186">
        <f t="shared" si="2"/>
        <v>100</v>
      </c>
      <c r="F21" s="186">
        <f t="shared" si="3"/>
        <v>268.397997496871</v>
      </c>
    </row>
    <row r="22" ht="20" customHeight="1" spans="1:6">
      <c r="A22" s="188" t="s">
        <v>117</v>
      </c>
      <c r="B22" s="185">
        <v>79</v>
      </c>
      <c r="C22" s="185">
        <v>79</v>
      </c>
      <c r="D22" s="185">
        <v>467</v>
      </c>
      <c r="E22" s="186">
        <f t="shared" si="2"/>
        <v>100</v>
      </c>
      <c r="F22" s="186">
        <f t="shared" si="3"/>
        <v>-83.0835117773019</v>
      </c>
    </row>
    <row r="23" ht="20" customHeight="1" spans="1:6">
      <c r="A23" s="188" t="s">
        <v>118</v>
      </c>
      <c r="B23" s="185">
        <v>1862</v>
      </c>
      <c r="C23" s="185">
        <v>1862</v>
      </c>
      <c r="D23" s="185">
        <v>414</v>
      </c>
      <c r="E23" s="189">
        <f t="shared" si="2"/>
        <v>100</v>
      </c>
      <c r="F23" s="189">
        <f t="shared" si="3"/>
        <v>349.75845410628</v>
      </c>
    </row>
    <row r="24" ht="20" customHeight="1" spans="1:6">
      <c r="A24" s="188" t="s">
        <v>119</v>
      </c>
      <c r="B24" s="185">
        <v>50</v>
      </c>
      <c r="C24" s="185">
        <v>50</v>
      </c>
      <c r="D24" s="185"/>
      <c r="E24" s="189"/>
      <c r="F24" s="189"/>
    </row>
    <row r="25" ht="20" customHeight="1" spans="1:6">
      <c r="A25" s="188" t="s">
        <v>120</v>
      </c>
      <c r="B25" s="185">
        <v>1787</v>
      </c>
      <c r="C25" s="185">
        <v>1787</v>
      </c>
      <c r="D25" s="185">
        <v>1950</v>
      </c>
      <c r="E25" s="189">
        <f t="shared" ref="E25:E30" si="4">C25/B25*100</f>
        <v>100</v>
      </c>
      <c r="F25" s="189">
        <f t="shared" si="3"/>
        <v>-8.35897435897436</v>
      </c>
    </row>
    <row r="26" ht="20" customHeight="1" spans="1:6">
      <c r="A26" s="188" t="s">
        <v>121</v>
      </c>
      <c r="B26" s="185">
        <v>8963</v>
      </c>
      <c r="C26" s="185">
        <v>8963</v>
      </c>
      <c r="D26" s="185">
        <v>6612</v>
      </c>
      <c r="E26" s="189">
        <f t="shared" si="4"/>
        <v>100</v>
      </c>
      <c r="F26" s="189">
        <f t="shared" si="3"/>
        <v>35.5565638233515</v>
      </c>
    </row>
    <row r="27" ht="20" customHeight="1" spans="1:6">
      <c r="A27" s="188" t="s">
        <v>122</v>
      </c>
      <c r="B27" s="185">
        <v>225</v>
      </c>
      <c r="C27" s="185">
        <v>225</v>
      </c>
      <c r="D27" s="185">
        <v>139</v>
      </c>
      <c r="E27" s="186">
        <f t="shared" si="4"/>
        <v>100</v>
      </c>
      <c r="F27" s="186">
        <f t="shared" si="3"/>
        <v>61.8705035971223</v>
      </c>
    </row>
    <row r="28" ht="20" customHeight="1" spans="1:6">
      <c r="A28" s="188" t="s">
        <v>123</v>
      </c>
      <c r="B28" s="185">
        <v>2597</v>
      </c>
      <c r="C28" s="185">
        <v>2597</v>
      </c>
      <c r="D28" s="185">
        <v>982</v>
      </c>
      <c r="E28" s="186">
        <f t="shared" si="4"/>
        <v>100</v>
      </c>
      <c r="F28" s="186">
        <f t="shared" si="3"/>
        <v>164.460285132383</v>
      </c>
    </row>
    <row r="29" ht="20" customHeight="1" spans="1:6">
      <c r="A29" s="188" t="s">
        <v>124</v>
      </c>
      <c r="B29" s="185">
        <v>3861</v>
      </c>
      <c r="C29" s="185">
        <v>3861</v>
      </c>
      <c r="D29" s="185">
        <v>3765</v>
      </c>
      <c r="E29" s="186">
        <f t="shared" si="4"/>
        <v>100</v>
      </c>
      <c r="F29" s="186">
        <f t="shared" si="3"/>
        <v>2.54980079681275</v>
      </c>
    </row>
    <row r="30" ht="20" customHeight="1" spans="1:6">
      <c r="A30" s="184" t="s">
        <v>86</v>
      </c>
      <c r="B30" s="185">
        <v>247683</v>
      </c>
      <c r="C30" s="185">
        <v>228273</v>
      </c>
      <c r="D30" s="185">
        <v>13097</v>
      </c>
      <c r="E30" s="186">
        <f t="shared" si="4"/>
        <v>92.1633701142186</v>
      </c>
      <c r="F30" s="186">
        <f t="shared" si="3"/>
        <v>1642.94113155685</v>
      </c>
    </row>
    <row r="31" ht="20" customHeight="1" spans="1:6">
      <c r="A31" s="184"/>
      <c r="B31" s="190"/>
      <c r="C31" s="185"/>
      <c r="D31" s="190"/>
      <c r="E31" s="183"/>
      <c r="F31" s="186"/>
    </row>
    <row r="32" s="171" customFormat="1" ht="20" customHeight="1" spans="1:6">
      <c r="A32" s="181" t="s">
        <v>87</v>
      </c>
      <c r="B32" s="191">
        <v>74326</v>
      </c>
      <c r="C32" s="191">
        <v>69881</v>
      </c>
      <c r="D32" s="191">
        <v>113636</v>
      </c>
      <c r="E32" s="183">
        <f>C32/B32*100</f>
        <v>94.0195893765304</v>
      </c>
      <c r="F32" s="183">
        <f>(C32-D32)/D32*100</f>
        <v>-38.5045232144743</v>
      </c>
    </row>
    <row r="33" ht="30" hidden="1" customHeight="1" spans="1:6">
      <c r="A33" s="192" t="s">
        <v>125</v>
      </c>
      <c r="B33" s="193"/>
      <c r="C33" s="194"/>
      <c r="D33" s="195"/>
      <c r="E33" s="196" t="e">
        <f>C33/B33*100</f>
        <v>#DIV/0!</v>
      </c>
      <c r="F33" s="196" t="e">
        <f>(C33-D33)/D33*100</f>
        <v>#DIV/0!</v>
      </c>
    </row>
    <row r="34" ht="23.1" customHeight="1" spans="1:6">
      <c r="A34" s="197"/>
      <c r="B34" s="198"/>
      <c r="C34" s="198"/>
      <c r="D34" s="198"/>
      <c r="E34" s="199"/>
      <c r="F34" s="199"/>
    </row>
    <row r="35" ht="23.1" customHeight="1" spans="1:6">
      <c r="A35" s="200"/>
      <c r="B35" s="201"/>
      <c r="C35" s="201"/>
      <c r="D35" s="201"/>
      <c r="E35" s="202"/>
      <c r="F35" s="202"/>
    </row>
    <row r="36" ht="23.1" customHeight="1" spans="1:6">
      <c r="A36" s="200"/>
      <c r="B36" s="201"/>
      <c r="C36" s="201"/>
      <c r="D36" s="201"/>
      <c r="E36" s="202"/>
      <c r="F36" s="202"/>
    </row>
    <row r="37" ht="23.1" customHeight="1" spans="1:6">
      <c r="A37" s="200"/>
      <c r="B37" s="201"/>
      <c r="C37" s="201"/>
      <c r="D37" s="201"/>
      <c r="E37" s="202"/>
      <c r="F37" s="202"/>
    </row>
    <row r="38" ht="23.1" customHeight="1" spans="1:6">
      <c r="A38" s="200"/>
      <c r="B38" s="201"/>
      <c r="C38" s="201"/>
      <c r="D38" s="201"/>
      <c r="E38" s="202"/>
      <c r="F38" s="202"/>
    </row>
    <row r="39" ht="23.1" customHeight="1" spans="1:6">
      <c r="A39" s="200"/>
      <c r="B39" s="201"/>
      <c r="C39" s="201"/>
      <c r="D39" s="201"/>
      <c r="E39" s="202"/>
      <c r="F39" s="202"/>
    </row>
    <row r="40" ht="23.1" customHeight="1" spans="1:6">
      <c r="A40" s="200"/>
      <c r="B40" s="201"/>
      <c r="C40" s="201"/>
      <c r="D40" s="201"/>
      <c r="E40" s="202"/>
      <c r="F40" s="202"/>
    </row>
    <row r="41" ht="23.1" customHeight="1" spans="1:6">
      <c r="A41" s="203"/>
      <c r="B41" s="201"/>
      <c r="C41" s="201"/>
      <c r="D41" s="201"/>
      <c r="E41" s="202"/>
      <c r="F41" s="202"/>
    </row>
    <row r="42" ht="22.5" customHeight="1" spans="1:6">
      <c r="A42" s="204"/>
      <c r="B42" s="201"/>
      <c r="C42" s="201"/>
      <c r="D42" s="201"/>
      <c r="E42" s="202"/>
      <c r="F42" s="202"/>
    </row>
    <row r="43" ht="22.5" customHeight="1" spans="1:6">
      <c r="A43" s="204"/>
      <c r="B43" s="201"/>
      <c r="C43" s="201"/>
      <c r="D43" s="201"/>
      <c r="E43" s="202"/>
      <c r="F43" s="202"/>
    </row>
    <row r="44" ht="22.5" customHeight="1" spans="1:6">
      <c r="A44" s="204"/>
      <c r="B44" s="201"/>
      <c r="C44" s="201"/>
      <c r="D44" s="201"/>
      <c r="E44" s="202"/>
      <c r="F44" s="202"/>
    </row>
    <row r="45" ht="22.5" customHeight="1" spans="1:6">
      <c r="A45" s="204"/>
      <c r="B45" s="201"/>
      <c r="C45" s="201"/>
      <c r="D45" s="201"/>
      <c r="E45" s="202"/>
      <c r="F45" s="202"/>
    </row>
    <row r="46" ht="22.5" customHeight="1" spans="1:6">
      <c r="A46" s="204"/>
      <c r="B46" s="201"/>
      <c r="C46" s="201"/>
      <c r="D46" s="201"/>
      <c r="E46" s="202"/>
      <c r="F46" s="202"/>
    </row>
    <row r="47" ht="22.5" customHeight="1" spans="1:6">
      <c r="A47" s="205"/>
      <c r="B47" s="201"/>
      <c r="C47" s="201"/>
      <c r="D47" s="201"/>
      <c r="E47" s="202"/>
      <c r="F47" s="202"/>
    </row>
    <row r="48" ht="22.5" customHeight="1" spans="1:6">
      <c r="A48" s="204"/>
      <c r="E48" s="202"/>
      <c r="F48" s="202"/>
    </row>
  </sheetData>
  <mergeCells count="7">
    <mergeCell ref="A2:F2"/>
    <mergeCell ref="E4:F4"/>
    <mergeCell ref="B5:B7"/>
    <mergeCell ref="C5:C7"/>
    <mergeCell ref="D5:D7"/>
    <mergeCell ref="E5:E7"/>
    <mergeCell ref="F5:F7"/>
  </mergeCells>
  <printOptions horizontalCentered="1"/>
  <pageMargins left="0.786805555555556" right="0.826388888888889" top="0.984027777777778" bottom="1.02361111111111" header="0.511805555555556" footer="0.786805555555556"/>
  <pageSetup paperSize="9" orientation="portrait"/>
  <headerFooter alignWithMargins="0">
    <oddFooter>&amp;C&amp;15— 4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7" workbookViewId="0">
      <selection activeCell="C30" sqref="C30"/>
    </sheetView>
  </sheetViews>
  <sheetFormatPr defaultColWidth="9" defaultRowHeight="13.5" outlineLevelCol="3"/>
  <cols>
    <col min="1" max="1" width="33.2916666666667" style="130" customWidth="1"/>
    <col min="2" max="2" width="14.625" style="131" customWidth="1"/>
    <col min="3" max="3" width="14.75" style="131" customWidth="1"/>
    <col min="4" max="4" width="17.125" style="130" customWidth="1"/>
    <col min="5" max="16384" width="9" style="130"/>
  </cols>
  <sheetData>
    <row r="1" ht="15" spans="1:1">
      <c r="A1" s="132" t="s">
        <v>126</v>
      </c>
    </row>
    <row r="2" s="128" customFormat="1" ht="24.75" customHeight="1" spans="1:4">
      <c r="A2" s="133" t="s">
        <v>127</v>
      </c>
      <c r="B2" s="134"/>
      <c r="C2" s="134"/>
      <c r="D2" s="134"/>
    </row>
    <row r="3" s="128" customFormat="1" ht="18" customHeight="1" spans="1:4">
      <c r="A3" s="133"/>
      <c r="B3" s="134"/>
      <c r="C3" s="134"/>
      <c r="D3" s="134"/>
    </row>
    <row r="4" ht="19.5" customHeight="1" spans="1:4">
      <c r="A4" s="101" t="s">
        <v>128</v>
      </c>
      <c r="D4" s="103" t="s">
        <v>23</v>
      </c>
    </row>
    <row r="5" ht="50.25" customHeight="1" spans="1:4">
      <c r="A5" s="136" t="s">
        <v>129</v>
      </c>
      <c r="B5" s="165" t="s">
        <v>130</v>
      </c>
      <c r="C5" s="165" t="s">
        <v>131</v>
      </c>
      <c r="D5" s="138" t="s">
        <v>132</v>
      </c>
    </row>
    <row r="6" ht="20.25" customHeight="1" spans="1:4">
      <c r="A6" s="23" t="s">
        <v>133</v>
      </c>
      <c r="B6" s="166">
        <f>SUM(B7:B21)</f>
        <v>101456</v>
      </c>
      <c r="C6" s="166">
        <f>SUM(C7:C21)</f>
        <v>110338</v>
      </c>
      <c r="D6" s="167">
        <f>(C6-B6)/B6*100</f>
        <v>8.75453398517584</v>
      </c>
    </row>
    <row r="7" ht="20.25" customHeight="1" spans="1:4">
      <c r="A7" s="23" t="s">
        <v>134</v>
      </c>
      <c r="B7" s="166">
        <v>47265</v>
      </c>
      <c r="C7" s="166">
        <v>52000</v>
      </c>
      <c r="D7" s="167">
        <f>(C7-B7)/B7*100</f>
        <v>10.0179837088755</v>
      </c>
    </row>
    <row r="8" ht="20.25" customHeight="1" spans="1:4">
      <c r="A8" s="23" t="s">
        <v>135</v>
      </c>
      <c r="B8" s="166">
        <v>8741</v>
      </c>
      <c r="C8" s="166">
        <v>9265</v>
      </c>
      <c r="D8" s="167">
        <f>(C8-B8)/B8*100</f>
        <v>5.99473744422835</v>
      </c>
    </row>
    <row r="9" ht="20.25" customHeight="1" spans="1:4">
      <c r="A9" s="23" t="s">
        <v>136</v>
      </c>
      <c r="B9" s="166">
        <v>1292</v>
      </c>
      <c r="C9" s="166">
        <v>1370</v>
      </c>
      <c r="D9" s="167">
        <f t="shared" ref="D9:D30" si="0">(C9-B9)/B9*100</f>
        <v>6.03715170278638</v>
      </c>
    </row>
    <row r="10" ht="20.25" customHeight="1" spans="1:4">
      <c r="A10" s="23" t="s">
        <v>137</v>
      </c>
      <c r="B10" s="166">
        <v>1325</v>
      </c>
      <c r="C10" s="166">
        <v>1405</v>
      </c>
      <c r="D10" s="167">
        <f t="shared" si="0"/>
        <v>6.0377358490566</v>
      </c>
    </row>
    <row r="11" ht="20.25" customHeight="1" spans="1:4">
      <c r="A11" s="23" t="s">
        <v>138</v>
      </c>
      <c r="B11" s="166">
        <v>3853</v>
      </c>
      <c r="C11" s="166">
        <v>4084</v>
      </c>
      <c r="D11" s="167">
        <f t="shared" si="0"/>
        <v>5.99532831559823</v>
      </c>
    </row>
    <row r="12" ht="20.25" customHeight="1" spans="1:4">
      <c r="A12" s="23" t="s">
        <v>139</v>
      </c>
      <c r="B12" s="166">
        <v>2554</v>
      </c>
      <c r="C12" s="166">
        <v>2707</v>
      </c>
      <c r="D12" s="167">
        <f t="shared" si="0"/>
        <v>5.99060297572435</v>
      </c>
    </row>
    <row r="13" ht="20.25" customHeight="1" spans="1:4">
      <c r="A13" s="23" t="s">
        <v>140</v>
      </c>
      <c r="B13" s="166">
        <v>1216</v>
      </c>
      <c r="C13" s="166">
        <v>1289</v>
      </c>
      <c r="D13" s="167">
        <f t="shared" si="0"/>
        <v>6.00328947368421</v>
      </c>
    </row>
    <row r="14" ht="20.25" customHeight="1" spans="1:4">
      <c r="A14" s="23" t="s">
        <v>141</v>
      </c>
      <c r="B14" s="166">
        <v>4846</v>
      </c>
      <c r="C14" s="166">
        <v>5137</v>
      </c>
      <c r="D14" s="167">
        <f t="shared" si="0"/>
        <v>6.00495253817582</v>
      </c>
    </row>
    <row r="15" ht="20.25" customHeight="1" spans="1:4">
      <c r="A15" s="23" t="s">
        <v>142</v>
      </c>
      <c r="B15" s="166">
        <v>4268</v>
      </c>
      <c r="C15" s="166">
        <v>4524</v>
      </c>
      <c r="D15" s="167">
        <f t="shared" si="0"/>
        <v>5.99812558575445</v>
      </c>
    </row>
    <row r="16" ht="20.25" customHeight="1" spans="1:4">
      <c r="A16" s="23" t="s">
        <v>143</v>
      </c>
      <c r="B16" s="166">
        <v>6353</v>
      </c>
      <c r="C16" s="166">
        <v>6734</v>
      </c>
      <c r="D16" s="167">
        <f t="shared" si="0"/>
        <v>5.99716669290099</v>
      </c>
    </row>
    <row r="17" ht="20.25" customHeight="1" spans="1:4">
      <c r="A17" s="23" t="s">
        <v>144</v>
      </c>
      <c r="B17" s="166">
        <v>12358</v>
      </c>
      <c r="C17" s="166">
        <v>13099</v>
      </c>
      <c r="D17" s="167">
        <f t="shared" si="0"/>
        <v>5.9961158763554</v>
      </c>
    </row>
    <row r="18" ht="20.25" customHeight="1" spans="1:4">
      <c r="A18" s="23" t="s">
        <v>145</v>
      </c>
      <c r="B18" s="166">
        <v>7368</v>
      </c>
      <c r="C18" s="166">
        <v>8706</v>
      </c>
      <c r="D18" s="167">
        <f t="shared" si="0"/>
        <v>18.1596091205212</v>
      </c>
    </row>
    <row r="19" ht="20.25" customHeight="1" spans="1:4">
      <c r="A19" s="23" t="s">
        <v>146</v>
      </c>
      <c r="B19" s="166"/>
      <c r="C19" s="166"/>
      <c r="D19" s="167"/>
    </row>
    <row r="20" ht="20.25" customHeight="1" spans="1:4">
      <c r="A20" s="23" t="s">
        <v>147</v>
      </c>
      <c r="B20" s="166">
        <v>17</v>
      </c>
      <c r="C20" s="166">
        <v>18</v>
      </c>
      <c r="D20" s="167">
        <f t="shared" si="0"/>
        <v>5.88235294117647</v>
      </c>
    </row>
    <row r="21" ht="20.25" customHeight="1" spans="1:4">
      <c r="A21" s="23" t="s">
        <v>148</v>
      </c>
      <c r="B21" s="166"/>
      <c r="C21" s="166"/>
      <c r="D21" s="167"/>
    </row>
    <row r="22" ht="20.25" customHeight="1" spans="1:4">
      <c r="A22" s="23" t="s">
        <v>149</v>
      </c>
      <c r="B22" s="166">
        <f>SUM(B23:B30)</f>
        <v>63771</v>
      </c>
      <c r="C22" s="166">
        <f>SUM(C23:C30)</f>
        <v>64862</v>
      </c>
      <c r="D22" s="167">
        <f t="shared" si="0"/>
        <v>1.71080898841166</v>
      </c>
    </row>
    <row r="23" ht="20.25" customHeight="1" spans="1:4">
      <c r="A23" s="23" t="s">
        <v>150</v>
      </c>
      <c r="B23" s="166">
        <v>6517</v>
      </c>
      <c r="C23" s="166">
        <v>4372</v>
      </c>
      <c r="D23" s="167">
        <f t="shared" si="0"/>
        <v>-32.9139174466779</v>
      </c>
    </row>
    <row r="24" ht="20.25" customHeight="1" spans="1:4">
      <c r="A24" s="23" t="s">
        <v>151</v>
      </c>
      <c r="B24" s="166">
        <v>11172</v>
      </c>
      <c r="C24" s="166">
        <v>15000</v>
      </c>
      <c r="D24" s="167">
        <f t="shared" si="0"/>
        <v>34.2642320085929</v>
      </c>
    </row>
    <row r="25" ht="20.25" customHeight="1" spans="1:4">
      <c r="A25" s="23" t="s">
        <v>152</v>
      </c>
      <c r="B25" s="166">
        <v>3914</v>
      </c>
      <c r="C25" s="166">
        <v>11000</v>
      </c>
      <c r="D25" s="167">
        <f t="shared" si="0"/>
        <v>181.04241185488</v>
      </c>
    </row>
    <row r="26" ht="20.25" customHeight="1" spans="1:4">
      <c r="A26" s="23" t="s">
        <v>153</v>
      </c>
      <c r="B26" s="166"/>
      <c r="C26" s="166"/>
      <c r="D26" s="167">
        <v>0</v>
      </c>
    </row>
    <row r="27" ht="20.25" customHeight="1" spans="1:4">
      <c r="A27" s="23" t="s">
        <v>154</v>
      </c>
      <c r="B27" s="166">
        <v>39899</v>
      </c>
      <c r="C27" s="166">
        <v>31200</v>
      </c>
      <c r="D27" s="167">
        <f t="shared" si="0"/>
        <v>-21.802551442392</v>
      </c>
    </row>
    <row r="28" ht="20.25" customHeight="1" spans="1:4">
      <c r="A28" s="23" t="s">
        <v>155</v>
      </c>
      <c r="B28" s="166"/>
      <c r="C28" s="166"/>
      <c r="D28" s="167"/>
    </row>
    <row r="29" s="129" customFormat="1" ht="20.25" customHeight="1" spans="1:4">
      <c r="A29" s="23" t="s">
        <v>156</v>
      </c>
      <c r="B29" s="166"/>
      <c r="C29" s="166"/>
      <c r="D29" s="167"/>
    </row>
    <row r="30" s="129" customFormat="1" ht="20.25" customHeight="1" spans="1:4">
      <c r="A30" s="23" t="s">
        <v>157</v>
      </c>
      <c r="B30" s="166">
        <v>2269</v>
      </c>
      <c r="C30" s="166">
        <v>3290</v>
      </c>
      <c r="D30" s="167">
        <f t="shared" si="0"/>
        <v>44.9977963860732</v>
      </c>
    </row>
    <row r="31" s="129" customFormat="1" ht="16.5" customHeight="1" spans="1:4">
      <c r="A31" s="23" t="s">
        <v>158</v>
      </c>
      <c r="B31" s="168"/>
      <c r="C31" s="168"/>
      <c r="D31" s="167"/>
    </row>
    <row r="32" ht="20.25" customHeight="1" spans="1:4">
      <c r="A32" s="143" t="s">
        <v>159</v>
      </c>
      <c r="B32" s="143">
        <f>B6+B22</f>
        <v>165227</v>
      </c>
      <c r="C32" s="143">
        <f>C6+C22</f>
        <v>175200</v>
      </c>
      <c r="D32" s="169">
        <f>(C32-B32)/B32*100</f>
        <v>6.035938436212</v>
      </c>
    </row>
  </sheetData>
  <mergeCells count="1">
    <mergeCell ref="A2:D2"/>
  </mergeCells>
  <printOptions horizontalCentered="1"/>
  <pageMargins left="0.786805555555556" right="0.786805555555556" top="0.984027777777778" bottom="1.02361111111111" header="0.314583333333333" footer="0.786805555555556"/>
  <pageSetup paperSize="9" orientation="portrait" verticalDpi="300"/>
  <headerFooter>
    <oddFooter>&amp;C&amp;15— 5 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0"/>
  <sheetViews>
    <sheetView showGridLines="0" topLeftCell="A1289" workbookViewId="0">
      <selection activeCell="M1309" sqref="M1309"/>
    </sheetView>
  </sheetViews>
  <sheetFormatPr defaultColWidth="9" defaultRowHeight="35.1" customHeight="1" outlineLevelCol="7"/>
  <cols>
    <col min="1" max="1" width="42.2916666666667" style="92" customWidth="1"/>
    <col min="2" max="2" width="9.26666666666667" style="149" customWidth="1"/>
    <col min="3" max="3" width="10.75" style="149" customWidth="1"/>
    <col min="4" max="4" width="16.125" style="150" customWidth="1"/>
    <col min="5" max="6" width="9" style="92"/>
    <col min="7" max="8" width="9.5" style="92" customWidth="1"/>
    <col min="9" max="16384" width="9" style="92"/>
  </cols>
  <sheetData>
    <row r="1" s="146" customFormat="1" ht="22" customHeight="1" spans="1:4">
      <c r="A1" s="96" t="s">
        <v>160</v>
      </c>
      <c r="B1" s="151"/>
      <c r="C1" s="151"/>
      <c r="D1" s="152"/>
    </row>
    <row r="2" s="147" customFormat="1" customHeight="1" spans="1:5">
      <c r="A2" s="98" t="s">
        <v>161</v>
      </c>
      <c r="B2" s="99"/>
      <c r="C2" s="99"/>
      <c r="D2" s="100"/>
      <c r="E2" s="153"/>
    </row>
    <row r="3" s="147" customFormat="1" ht="18" customHeight="1" spans="1:5">
      <c r="A3" s="98"/>
      <c r="B3" s="99"/>
      <c r="C3" s="99"/>
      <c r="D3" s="100"/>
      <c r="E3" s="153"/>
    </row>
    <row r="4" s="148" customFormat="1" ht="18" customHeight="1" spans="1:4">
      <c r="A4" s="154" t="s">
        <v>128</v>
      </c>
      <c r="B4" s="155"/>
      <c r="C4" s="155"/>
      <c r="D4" s="156" t="s">
        <v>23</v>
      </c>
    </row>
    <row r="5" s="45" customFormat="1" ht="39" customHeight="1" spans="1:4">
      <c r="A5" s="157" t="s">
        <v>162</v>
      </c>
      <c r="B5" s="158" t="s">
        <v>163</v>
      </c>
      <c r="C5" s="158" t="s">
        <v>131</v>
      </c>
      <c r="D5" s="159" t="s">
        <v>132</v>
      </c>
    </row>
    <row r="6" s="92" customFormat="1" ht="16" customHeight="1" spans="1:4">
      <c r="A6" s="107" t="s">
        <v>164</v>
      </c>
      <c r="B6" s="160">
        <f>SUM(B7,B19,B28,B39,B50,B61,B72,B80,B89,B102,B111,B122,B134,B141,B149,B155,B162,B169,B176,B183,B190,B198,B204,B210,B217,B232)</f>
        <v>96828</v>
      </c>
      <c r="C6" s="109">
        <f>C7+C19+C28+C39+C50+C61+C72+C80+C89+C102+C111+C122+C134+C141+C149+C155+C162+C169+C176+C183+C190+C198+C204+C210+C217+C232</f>
        <v>112866</v>
      </c>
      <c r="D6" s="110">
        <f t="shared" ref="D6:D9" si="0">(C6-B6)/B6*100</f>
        <v>16.5633907547404</v>
      </c>
    </row>
    <row r="7" s="92" customFormat="1" ht="16" customHeight="1" spans="1:8">
      <c r="A7" s="107" t="s">
        <v>165</v>
      </c>
      <c r="B7" s="160">
        <f>SUM(B8:B18)</f>
        <v>1755</v>
      </c>
      <c r="C7" s="111">
        <f>SUM(C8:C18)</f>
        <v>574</v>
      </c>
      <c r="D7" s="110">
        <f t="shared" si="0"/>
        <v>-67.2934472934473</v>
      </c>
      <c r="E7" s="161"/>
      <c r="G7" s="161"/>
      <c r="H7" s="161"/>
    </row>
    <row r="8" s="92" customFormat="1" ht="16" customHeight="1" spans="1:4">
      <c r="A8" s="112" t="s">
        <v>166</v>
      </c>
      <c r="B8" s="160">
        <v>1320</v>
      </c>
      <c r="C8" s="113">
        <v>574</v>
      </c>
      <c r="D8" s="110">
        <f t="shared" si="0"/>
        <v>-56.5151515151515</v>
      </c>
    </row>
    <row r="9" s="92" customFormat="1" ht="16" customHeight="1" spans="1:4">
      <c r="A9" s="112" t="s">
        <v>167</v>
      </c>
      <c r="B9" s="160"/>
      <c r="C9" s="113"/>
      <c r="D9" s="110"/>
    </row>
    <row r="10" s="92" customFormat="1" ht="16" customHeight="1" spans="1:4">
      <c r="A10" s="112" t="s">
        <v>168</v>
      </c>
      <c r="B10" s="160"/>
      <c r="C10" s="113"/>
      <c r="D10" s="110"/>
    </row>
    <row r="11" s="92" customFormat="1" ht="16" customHeight="1" spans="1:4">
      <c r="A11" s="112" t="s">
        <v>169</v>
      </c>
      <c r="B11" s="160"/>
      <c r="C11" s="113"/>
      <c r="D11" s="110"/>
    </row>
    <row r="12" s="92" customFormat="1" ht="16" customHeight="1" spans="1:4">
      <c r="A12" s="112" t="s">
        <v>170</v>
      </c>
      <c r="B12" s="160"/>
      <c r="C12" s="113"/>
      <c r="D12" s="110"/>
    </row>
    <row r="13" s="92" customFormat="1" ht="16" customHeight="1" spans="1:4">
      <c r="A13" s="112" t="s">
        <v>171</v>
      </c>
      <c r="B13" s="160"/>
      <c r="C13" s="113"/>
      <c r="D13" s="110"/>
    </row>
    <row r="14" s="92" customFormat="1" ht="16" customHeight="1" spans="1:4">
      <c r="A14" s="112" t="s">
        <v>172</v>
      </c>
      <c r="B14" s="160"/>
      <c r="C14" s="113"/>
      <c r="D14" s="110"/>
    </row>
    <row r="15" s="92" customFormat="1" ht="16" customHeight="1" spans="1:4">
      <c r="A15" s="112" t="s">
        <v>173</v>
      </c>
      <c r="B15" s="160"/>
      <c r="C15" s="113"/>
      <c r="D15" s="110"/>
    </row>
    <row r="16" s="92" customFormat="1" ht="16" customHeight="1" spans="1:4">
      <c r="A16" s="112" t="s">
        <v>174</v>
      </c>
      <c r="B16" s="160"/>
      <c r="C16" s="113"/>
      <c r="D16" s="110"/>
    </row>
    <row r="17" s="92" customFormat="1" ht="16" customHeight="1" spans="1:4">
      <c r="A17" s="112" t="s">
        <v>175</v>
      </c>
      <c r="B17" s="160">
        <v>435</v>
      </c>
      <c r="C17" s="113"/>
      <c r="D17" s="110"/>
    </row>
    <row r="18" s="92" customFormat="1" ht="16" customHeight="1" spans="1:4">
      <c r="A18" s="112" t="s">
        <v>176</v>
      </c>
      <c r="B18" s="160"/>
      <c r="C18" s="113"/>
      <c r="D18" s="110"/>
    </row>
    <row r="19" s="92" customFormat="1" ht="16" customHeight="1" spans="1:4">
      <c r="A19" s="107" t="s">
        <v>177</v>
      </c>
      <c r="B19" s="160">
        <f>SUM(B20:B27)</f>
        <v>489</v>
      </c>
      <c r="C19" s="109">
        <f>SUM(C20:C27)</f>
        <v>482</v>
      </c>
      <c r="D19" s="110">
        <f>(C19-B19)/B19*100</f>
        <v>-1.43149284253579</v>
      </c>
    </row>
    <row r="20" s="92" customFormat="1" ht="16" customHeight="1" spans="1:4">
      <c r="A20" s="112" t="s">
        <v>166</v>
      </c>
      <c r="B20" s="160">
        <v>430</v>
      </c>
      <c r="C20" s="113">
        <v>403</v>
      </c>
      <c r="D20" s="110">
        <f>(C20-B20)/B20*100</f>
        <v>-6.27906976744186</v>
      </c>
    </row>
    <row r="21" s="92" customFormat="1" ht="16" customHeight="1" spans="1:4">
      <c r="A21" s="112" t="s">
        <v>167</v>
      </c>
      <c r="B21" s="160"/>
      <c r="C21" s="113"/>
      <c r="D21" s="110"/>
    </row>
    <row r="22" s="92" customFormat="1" ht="16" customHeight="1" spans="1:4">
      <c r="A22" s="112" t="s">
        <v>168</v>
      </c>
      <c r="B22" s="160"/>
      <c r="C22" s="113"/>
      <c r="D22" s="110"/>
    </row>
    <row r="23" s="92" customFormat="1" ht="16" customHeight="1" spans="1:4">
      <c r="A23" s="112" t="s">
        <v>178</v>
      </c>
      <c r="B23" s="160">
        <v>59</v>
      </c>
      <c r="C23" s="113">
        <v>79</v>
      </c>
      <c r="D23" s="110">
        <f>(C23-B23)/B23*100</f>
        <v>33.8983050847458</v>
      </c>
    </row>
    <row r="24" s="92" customFormat="1" ht="16" customHeight="1" spans="1:4">
      <c r="A24" s="112" t="s">
        <v>179</v>
      </c>
      <c r="B24" s="160"/>
      <c r="C24" s="113"/>
      <c r="D24" s="110"/>
    </row>
    <row r="25" s="92" customFormat="1" ht="16" customHeight="1" spans="1:4">
      <c r="A25" s="112" t="s">
        <v>180</v>
      </c>
      <c r="B25" s="160"/>
      <c r="C25" s="113"/>
      <c r="D25" s="110"/>
    </row>
    <row r="26" s="92" customFormat="1" ht="16" customHeight="1" spans="1:4">
      <c r="A26" s="112" t="s">
        <v>175</v>
      </c>
      <c r="B26" s="160"/>
      <c r="C26" s="113"/>
      <c r="D26" s="110"/>
    </row>
    <row r="27" s="92" customFormat="1" ht="16" customHeight="1" spans="1:4">
      <c r="A27" s="112" t="s">
        <v>181</v>
      </c>
      <c r="B27" s="160"/>
      <c r="C27" s="113"/>
      <c r="D27" s="110"/>
    </row>
    <row r="28" s="92" customFormat="1" ht="16" customHeight="1" spans="1:4">
      <c r="A28" s="107" t="s">
        <v>182</v>
      </c>
      <c r="B28" s="160">
        <f>SUM(B29:B38)</f>
        <v>42285</v>
      </c>
      <c r="C28" s="109">
        <f>SUM(C29:C38)</f>
        <v>49851</v>
      </c>
      <c r="D28" s="110">
        <f>(C28-B28)/B28*100</f>
        <v>17.8928698119901</v>
      </c>
    </row>
    <row r="29" s="92" customFormat="1" ht="16" customHeight="1" spans="1:4">
      <c r="A29" s="112" t="s">
        <v>166</v>
      </c>
      <c r="B29" s="160">
        <v>40260</v>
      </c>
      <c r="C29" s="113">
        <v>47740</v>
      </c>
      <c r="D29" s="110">
        <f>(C29-B29)/B29*100</f>
        <v>18.5792349726776</v>
      </c>
    </row>
    <row r="30" s="92" customFormat="1" ht="16" customHeight="1" spans="1:4">
      <c r="A30" s="112" t="s">
        <v>167</v>
      </c>
      <c r="B30" s="160"/>
      <c r="C30" s="113"/>
      <c r="D30" s="110"/>
    </row>
    <row r="31" s="92" customFormat="1" ht="16" customHeight="1" spans="1:4">
      <c r="A31" s="112" t="s">
        <v>168</v>
      </c>
      <c r="B31" s="160"/>
      <c r="C31" s="113"/>
      <c r="D31" s="110"/>
    </row>
    <row r="32" s="92" customFormat="1" ht="16" customHeight="1" spans="1:4">
      <c r="A32" s="112" t="s">
        <v>183</v>
      </c>
      <c r="B32" s="160"/>
      <c r="C32" s="113"/>
      <c r="D32" s="110"/>
    </row>
    <row r="33" s="92" customFormat="1" ht="16" customHeight="1" spans="1:4">
      <c r="A33" s="112" t="s">
        <v>184</v>
      </c>
      <c r="B33" s="160"/>
      <c r="C33" s="113"/>
      <c r="D33" s="110"/>
    </row>
    <row r="34" s="92" customFormat="1" ht="16" customHeight="1" spans="1:4">
      <c r="A34" s="112" t="s">
        <v>185</v>
      </c>
      <c r="B34" s="160"/>
      <c r="C34" s="113"/>
      <c r="D34" s="110"/>
    </row>
    <row r="35" s="92" customFormat="1" ht="16" customHeight="1" spans="1:4">
      <c r="A35" s="112" t="s">
        <v>186</v>
      </c>
      <c r="B35" s="160">
        <v>40</v>
      </c>
      <c r="C35" s="113"/>
      <c r="D35" s="110">
        <f>(C35-B35)/B35*100</f>
        <v>-100</v>
      </c>
    </row>
    <row r="36" s="92" customFormat="1" ht="16" customHeight="1" spans="1:4">
      <c r="A36" s="112" t="s">
        <v>187</v>
      </c>
      <c r="B36" s="160"/>
      <c r="C36" s="113"/>
      <c r="D36" s="110"/>
    </row>
    <row r="37" s="92" customFormat="1" ht="16" customHeight="1" spans="1:4">
      <c r="A37" s="112" t="s">
        <v>175</v>
      </c>
      <c r="B37" s="160">
        <v>906</v>
      </c>
      <c r="C37" s="113">
        <v>926</v>
      </c>
      <c r="D37" s="110">
        <f>(C37-B37)/B37*100</f>
        <v>2.2075055187638</v>
      </c>
    </row>
    <row r="38" s="92" customFormat="1" ht="16" customHeight="1" spans="1:4">
      <c r="A38" s="112" t="s">
        <v>188</v>
      </c>
      <c r="B38" s="160">
        <v>1079</v>
      </c>
      <c r="C38" s="113">
        <v>1185</v>
      </c>
      <c r="D38" s="110">
        <f>(C38-B38)/B38*100</f>
        <v>9.82391102873031</v>
      </c>
    </row>
    <row r="39" s="92" customFormat="1" ht="16" customHeight="1" spans="1:4">
      <c r="A39" s="107" t="s">
        <v>189</v>
      </c>
      <c r="B39" s="160">
        <f>SUM(B40:B49)</f>
        <v>540</v>
      </c>
      <c r="C39" s="109">
        <f>SUM(C40:C49)</f>
        <v>657</v>
      </c>
      <c r="D39" s="110">
        <f>(C39-B39)/B39*100</f>
        <v>21.6666666666667</v>
      </c>
    </row>
    <row r="40" s="92" customFormat="1" ht="16" customHeight="1" spans="1:4">
      <c r="A40" s="112" t="s">
        <v>166</v>
      </c>
      <c r="B40" s="160">
        <v>456</v>
      </c>
      <c r="C40" s="113">
        <v>657</v>
      </c>
      <c r="D40" s="110">
        <f>(C40-B40)/B40*100</f>
        <v>44.078947368421</v>
      </c>
    </row>
    <row r="41" s="92" customFormat="1" ht="16" customHeight="1" spans="1:4">
      <c r="A41" s="112" t="s">
        <v>167</v>
      </c>
      <c r="B41" s="160"/>
      <c r="C41" s="113"/>
      <c r="D41" s="110"/>
    </row>
    <row r="42" s="92" customFormat="1" ht="16" customHeight="1" spans="1:4">
      <c r="A42" s="112" t="s">
        <v>168</v>
      </c>
      <c r="B42" s="160"/>
      <c r="C42" s="113"/>
      <c r="D42" s="110"/>
    </row>
    <row r="43" s="92" customFormat="1" ht="16" customHeight="1" spans="1:4">
      <c r="A43" s="112" t="s">
        <v>190</v>
      </c>
      <c r="B43" s="160"/>
      <c r="C43" s="113"/>
      <c r="D43" s="110"/>
    </row>
    <row r="44" s="92" customFormat="1" ht="16" customHeight="1" spans="1:4">
      <c r="A44" s="112" t="s">
        <v>191</v>
      </c>
      <c r="B44" s="160"/>
      <c r="C44" s="113"/>
      <c r="D44" s="110"/>
    </row>
    <row r="45" s="92" customFormat="1" ht="16" customHeight="1" spans="1:4">
      <c r="A45" s="112" t="s">
        <v>192</v>
      </c>
      <c r="B45" s="160"/>
      <c r="C45" s="113"/>
      <c r="D45" s="110"/>
    </row>
    <row r="46" s="92" customFormat="1" ht="16" customHeight="1" spans="1:4">
      <c r="A46" s="112" t="s">
        <v>193</v>
      </c>
      <c r="B46" s="160"/>
      <c r="C46" s="113"/>
      <c r="D46" s="110"/>
    </row>
    <row r="47" s="92" customFormat="1" ht="16" customHeight="1" spans="1:4">
      <c r="A47" s="112" t="s">
        <v>194</v>
      </c>
      <c r="B47" s="160"/>
      <c r="C47" s="113"/>
      <c r="D47" s="110"/>
    </row>
    <row r="48" s="92" customFormat="1" ht="16" customHeight="1" spans="1:4">
      <c r="A48" s="112" t="s">
        <v>175</v>
      </c>
      <c r="B48" s="160"/>
      <c r="C48" s="113"/>
      <c r="D48" s="110"/>
    </row>
    <row r="49" s="92" customFormat="1" ht="16" customHeight="1" spans="1:4">
      <c r="A49" s="112" t="s">
        <v>195</v>
      </c>
      <c r="B49" s="160">
        <v>84</v>
      </c>
      <c r="C49" s="113"/>
      <c r="D49" s="110">
        <f>(C49-B49)/B49*100</f>
        <v>-100</v>
      </c>
    </row>
    <row r="50" s="92" customFormat="1" ht="16" customHeight="1" spans="1:4">
      <c r="A50" s="107" t="s">
        <v>196</v>
      </c>
      <c r="B50" s="160">
        <f>SUM(B51:B60)</f>
        <v>309</v>
      </c>
      <c r="C50" s="109">
        <f>SUM(C51:C60)</f>
        <v>263</v>
      </c>
      <c r="D50" s="110">
        <f>(C50-B50)/B50*100</f>
        <v>-14.8867313915858</v>
      </c>
    </row>
    <row r="51" s="92" customFormat="1" ht="16" customHeight="1" spans="1:4">
      <c r="A51" s="112" t="s">
        <v>166</v>
      </c>
      <c r="B51" s="160">
        <v>309</v>
      </c>
      <c r="C51" s="113">
        <v>263</v>
      </c>
      <c r="D51" s="110">
        <f>(C51-B51)/B51*100</f>
        <v>-14.8867313915858</v>
      </c>
    </row>
    <row r="52" s="92" customFormat="1" ht="16" customHeight="1" spans="1:4">
      <c r="A52" s="112" t="s">
        <v>167</v>
      </c>
      <c r="B52" s="160"/>
      <c r="C52" s="113"/>
      <c r="D52" s="110"/>
    </row>
    <row r="53" s="92" customFormat="1" ht="16" customHeight="1" spans="1:4">
      <c r="A53" s="112" t="s">
        <v>168</v>
      </c>
      <c r="B53" s="160"/>
      <c r="C53" s="113"/>
      <c r="D53" s="110"/>
    </row>
    <row r="54" s="92" customFormat="1" ht="16" customHeight="1" spans="1:4">
      <c r="A54" s="112" t="s">
        <v>197</v>
      </c>
      <c r="B54" s="160"/>
      <c r="C54" s="113"/>
      <c r="D54" s="110"/>
    </row>
    <row r="55" s="92" customFormat="1" ht="16" customHeight="1" spans="1:4">
      <c r="A55" s="112" t="s">
        <v>198</v>
      </c>
      <c r="B55" s="160"/>
      <c r="C55" s="113"/>
      <c r="D55" s="110"/>
    </row>
    <row r="56" s="92" customFormat="1" ht="16" customHeight="1" spans="1:4">
      <c r="A56" s="112" t="s">
        <v>199</v>
      </c>
      <c r="B56" s="160"/>
      <c r="C56" s="113"/>
      <c r="D56" s="110"/>
    </row>
    <row r="57" s="92" customFormat="1" ht="16" customHeight="1" spans="1:4">
      <c r="A57" s="112" t="s">
        <v>200</v>
      </c>
      <c r="B57" s="160"/>
      <c r="C57" s="113"/>
      <c r="D57" s="110"/>
    </row>
    <row r="58" s="92" customFormat="1" ht="16" customHeight="1" spans="1:4">
      <c r="A58" s="112" t="s">
        <v>201</v>
      </c>
      <c r="B58" s="160"/>
      <c r="C58" s="113"/>
      <c r="D58" s="110"/>
    </row>
    <row r="59" s="92" customFormat="1" ht="16" customHeight="1" spans="1:4">
      <c r="A59" s="112" t="s">
        <v>175</v>
      </c>
      <c r="B59" s="160"/>
      <c r="C59" s="113"/>
      <c r="D59" s="110"/>
    </row>
    <row r="60" s="92" customFormat="1" ht="16" customHeight="1" spans="1:4">
      <c r="A60" s="112" t="s">
        <v>202</v>
      </c>
      <c r="B60" s="160"/>
      <c r="C60" s="113"/>
      <c r="D60" s="110"/>
    </row>
    <row r="61" s="92" customFormat="1" ht="16" customHeight="1" spans="1:4">
      <c r="A61" s="107" t="s">
        <v>203</v>
      </c>
      <c r="B61" s="160">
        <f>SUM(B62:B71)</f>
        <v>2602</v>
      </c>
      <c r="C61" s="109">
        <f>SUM(C62:C71)</f>
        <v>2997</v>
      </c>
      <c r="D61" s="110">
        <f>(C61-B61)/B61*100</f>
        <v>15.1806302843966</v>
      </c>
    </row>
    <row r="62" s="92" customFormat="1" ht="16" customHeight="1" spans="1:4">
      <c r="A62" s="112" t="s">
        <v>166</v>
      </c>
      <c r="B62" s="160">
        <v>1715</v>
      </c>
      <c r="C62" s="113">
        <v>2182</v>
      </c>
      <c r="D62" s="110">
        <f>(C62-B62)/B62*100</f>
        <v>27.2303206997085</v>
      </c>
    </row>
    <row r="63" s="92" customFormat="1" ht="16" customHeight="1" spans="1:4">
      <c r="A63" s="112" t="s">
        <v>167</v>
      </c>
      <c r="B63" s="160"/>
      <c r="C63" s="113"/>
      <c r="D63" s="110"/>
    </row>
    <row r="64" s="92" customFormat="1" ht="16" customHeight="1" spans="1:4">
      <c r="A64" s="112" t="s">
        <v>168</v>
      </c>
      <c r="B64" s="160"/>
      <c r="C64" s="113"/>
      <c r="D64" s="110"/>
    </row>
    <row r="65" s="92" customFormat="1" ht="16" customHeight="1" spans="1:4">
      <c r="A65" s="112" t="s">
        <v>204</v>
      </c>
      <c r="B65" s="160"/>
      <c r="C65" s="113"/>
      <c r="D65" s="110"/>
    </row>
    <row r="66" s="92" customFormat="1" ht="16" customHeight="1" spans="1:4">
      <c r="A66" s="112" t="s">
        <v>205</v>
      </c>
      <c r="B66" s="160"/>
      <c r="C66" s="113"/>
      <c r="D66" s="110"/>
    </row>
    <row r="67" s="92" customFormat="1" ht="16" customHeight="1" spans="1:4">
      <c r="A67" s="112" t="s">
        <v>206</v>
      </c>
      <c r="B67" s="160"/>
      <c r="C67" s="113"/>
      <c r="D67" s="110"/>
    </row>
    <row r="68" s="92" customFormat="1" ht="16" customHeight="1" spans="1:4">
      <c r="A68" s="112" t="s">
        <v>207</v>
      </c>
      <c r="B68" s="160"/>
      <c r="C68" s="113"/>
      <c r="D68" s="110"/>
    </row>
    <row r="69" s="92" customFormat="1" ht="16" customHeight="1" spans="1:4">
      <c r="A69" s="112" t="s">
        <v>208</v>
      </c>
      <c r="B69" s="160"/>
      <c r="C69" s="113"/>
      <c r="D69" s="110"/>
    </row>
    <row r="70" s="92" customFormat="1" ht="16" customHeight="1" spans="1:4">
      <c r="A70" s="112" t="s">
        <v>175</v>
      </c>
      <c r="B70" s="160">
        <v>887</v>
      </c>
      <c r="C70" s="113">
        <v>815</v>
      </c>
      <c r="D70" s="110">
        <f>(C70-B70)/B70*100</f>
        <v>-8.11724915445321</v>
      </c>
    </row>
    <row r="71" s="92" customFormat="1" ht="16" customHeight="1" spans="1:4">
      <c r="A71" s="112" t="s">
        <v>209</v>
      </c>
      <c r="B71" s="160"/>
      <c r="C71" s="113"/>
      <c r="D71" s="110"/>
    </row>
    <row r="72" s="92" customFormat="1" ht="16" customHeight="1" spans="1:4">
      <c r="A72" s="107" t="s">
        <v>210</v>
      </c>
      <c r="B72" s="160"/>
      <c r="C72" s="114">
        <f>SUM(C73:C79)</f>
        <v>0</v>
      </c>
      <c r="D72" s="110"/>
    </row>
    <row r="73" s="92" customFormat="1" ht="16" customHeight="1" spans="1:4">
      <c r="A73" s="112" t="s">
        <v>166</v>
      </c>
      <c r="B73" s="160"/>
      <c r="C73" s="113"/>
      <c r="D73" s="110"/>
    </row>
    <row r="74" s="92" customFormat="1" ht="16" customHeight="1" spans="1:4">
      <c r="A74" s="112" t="s">
        <v>167</v>
      </c>
      <c r="B74" s="160"/>
      <c r="C74" s="113"/>
      <c r="D74" s="110"/>
    </row>
    <row r="75" s="92" customFormat="1" ht="16" customHeight="1" spans="1:4">
      <c r="A75" s="112" t="s">
        <v>168</v>
      </c>
      <c r="B75" s="160"/>
      <c r="C75" s="113"/>
      <c r="D75" s="110"/>
    </row>
    <row r="76" s="92" customFormat="1" ht="16" customHeight="1" spans="1:4">
      <c r="A76" s="112" t="s">
        <v>207</v>
      </c>
      <c r="B76" s="160"/>
      <c r="C76" s="113"/>
      <c r="D76" s="110"/>
    </row>
    <row r="77" s="92" customFormat="1" ht="16" customHeight="1" spans="1:4">
      <c r="A77" s="112" t="s">
        <v>211</v>
      </c>
      <c r="B77" s="160"/>
      <c r="C77" s="113"/>
      <c r="D77" s="110"/>
    </row>
    <row r="78" s="92" customFormat="1" ht="16" customHeight="1" spans="1:4">
      <c r="A78" s="112" t="s">
        <v>175</v>
      </c>
      <c r="B78" s="160"/>
      <c r="C78" s="113"/>
      <c r="D78" s="110"/>
    </row>
    <row r="79" s="92" customFormat="1" ht="16" customHeight="1" spans="1:4">
      <c r="A79" s="112" t="s">
        <v>212</v>
      </c>
      <c r="B79" s="160"/>
      <c r="C79" s="113"/>
      <c r="D79" s="110"/>
    </row>
    <row r="80" s="92" customFormat="1" ht="16" customHeight="1" spans="1:4">
      <c r="A80" s="107" t="s">
        <v>213</v>
      </c>
      <c r="B80" s="160">
        <f>SUM(B81:B88)</f>
        <v>624</v>
      </c>
      <c r="C80" s="109">
        <f>SUM(C81:C88)</f>
        <v>288</v>
      </c>
      <c r="D80" s="110">
        <f>(C80-B80)/B80*100</f>
        <v>-53.8461538461538</v>
      </c>
    </row>
    <row r="81" s="92" customFormat="1" ht="16" customHeight="1" spans="1:4">
      <c r="A81" s="112" t="s">
        <v>166</v>
      </c>
      <c r="B81" s="160">
        <v>624</v>
      </c>
      <c r="C81" s="113">
        <v>288</v>
      </c>
      <c r="D81" s="110">
        <f>(C81-B81)/B81*100</f>
        <v>-53.8461538461538</v>
      </c>
    </row>
    <row r="82" s="92" customFormat="1" ht="16" customHeight="1" spans="1:4">
      <c r="A82" s="112" t="s">
        <v>167</v>
      </c>
      <c r="B82" s="160"/>
      <c r="C82" s="113"/>
      <c r="D82" s="110"/>
    </row>
    <row r="83" s="92" customFormat="1" ht="16" customHeight="1" spans="1:4">
      <c r="A83" s="112" t="s">
        <v>168</v>
      </c>
      <c r="B83" s="160"/>
      <c r="C83" s="113"/>
      <c r="D83" s="110"/>
    </row>
    <row r="84" s="92" customFormat="1" ht="16" customHeight="1" spans="1:4">
      <c r="A84" s="112" t="s">
        <v>214</v>
      </c>
      <c r="B84" s="160"/>
      <c r="C84" s="113"/>
      <c r="D84" s="110"/>
    </row>
    <row r="85" s="92" customFormat="1" ht="16" customHeight="1" spans="1:4">
      <c r="A85" s="112" t="s">
        <v>215</v>
      </c>
      <c r="B85" s="160"/>
      <c r="C85" s="113"/>
      <c r="D85" s="110"/>
    </row>
    <row r="86" s="92" customFormat="1" ht="16" customHeight="1" spans="1:4">
      <c r="A86" s="112" t="s">
        <v>207</v>
      </c>
      <c r="B86" s="160"/>
      <c r="C86" s="113"/>
      <c r="D86" s="110"/>
    </row>
    <row r="87" s="92" customFormat="1" ht="16" customHeight="1" spans="1:4">
      <c r="A87" s="112" t="s">
        <v>175</v>
      </c>
      <c r="B87" s="160"/>
      <c r="C87" s="113"/>
      <c r="D87" s="110"/>
    </row>
    <row r="88" s="92" customFormat="1" ht="16" customHeight="1" spans="1:4">
      <c r="A88" s="112" t="s">
        <v>216</v>
      </c>
      <c r="B88" s="160"/>
      <c r="C88" s="113"/>
      <c r="D88" s="110"/>
    </row>
    <row r="89" s="92" customFormat="1" ht="16" customHeight="1" spans="1:4">
      <c r="A89" s="107" t="s">
        <v>217</v>
      </c>
      <c r="B89" s="160"/>
      <c r="C89" s="114">
        <f>SUM(C90:C101)</f>
        <v>0</v>
      </c>
      <c r="D89" s="110"/>
    </row>
    <row r="90" s="92" customFormat="1" ht="16" customHeight="1" spans="1:4">
      <c r="A90" s="112" t="s">
        <v>166</v>
      </c>
      <c r="B90" s="160"/>
      <c r="C90" s="113"/>
      <c r="D90" s="110"/>
    </row>
    <row r="91" s="92" customFormat="1" ht="16" customHeight="1" spans="1:4">
      <c r="A91" s="112" t="s">
        <v>167</v>
      </c>
      <c r="B91" s="160"/>
      <c r="C91" s="113"/>
      <c r="D91" s="110"/>
    </row>
    <row r="92" s="92" customFormat="1" ht="16" customHeight="1" spans="1:4">
      <c r="A92" s="112" t="s">
        <v>168</v>
      </c>
      <c r="B92" s="160"/>
      <c r="C92" s="113"/>
      <c r="D92" s="110"/>
    </row>
    <row r="93" s="92" customFormat="1" ht="16" customHeight="1" spans="1:4">
      <c r="A93" s="112" t="s">
        <v>218</v>
      </c>
      <c r="B93" s="160"/>
      <c r="C93" s="113"/>
      <c r="D93" s="110"/>
    </row>
    <row r="94" s="92" customFormat="1" ht="16" customHeight="1" spans="1:4">
      <c r="A94" s="112" t="s">
        <v>219</v>
      </c>
      <c r="B94" s="160"/>
      <c r="C94" s="113"/>
      <c r="D94" s="110"/>
    </row>
    <row r="95" s="92" customFormat="1" ht="16" customHeight="1" spans="1:4">
      <c r="A95" s="112" t="s">
        <v>207</v>
      </c>
      <c r="B95" s="160"/>
      <c r="C95" s="113"/>
      <c r="D95" s="110"/>
    </row>
    <row r="96" s="92" customFormat="1" ht="16" customHeight="1" spans="1:4">
      <c r="A96" s="112" t="s">
        <v>220</v>
      </c>
      <c r="B96" s="160"/>
      <c r="C96" s="113"/>
      <c r="D96" s="110"/>
    </row>
    <row r="97" s="92" customFormat="1" ht="16" customHeight="1" spans="1:4">
      <c r="A97" s="112" t="s">
        <v>221</v>
      </c>
      <c r="B97" s="160"/>
      <c r="C97" s="113"/>
      <c r="D97" s="110"/>
    </row>
    <row r="98" s="92" customFormat="1" ht="16" customHeight="1" spans="1:4">
      <c r="A98" s="112" t="s">
        <v>222</v>
      </c>
      <c r="B98" s="160"/>
      <c r="C98" s="113"/>
      <c r="D98" s="110"/>
    </row>
    <row r="99" s="92" customFormat="1" ht="16" customHeight="1" spans="1:4">
      <c r="A99" s="112" t="s">
        <v>223</v>
      </c>
      <c r="B99" s="160"/>
      <c r="C99" s="113"/>
      <c r="D99" s="110"/>
    </row>
    <row r="100" s="92" customFormat="1" ht="16" customHeight="1" spans="1:4">
      <c r="A100" s="112" t="s">
        <v>175</v>
      </c>
      <c r="B100" s="160"/>
      <c r="C100" s="113"/>
      <c r="D100" s="110"/>
    </row>
    <row r="101" s="92" customFormat="1" ht="16" customHeight="1" spans="1:4">
      <c r="A101" s="112" t="s">
        <v>224</v>
      </c>
      <c r="B101" s="160"/>
      <c r="C101" s="113"/>
      <c r="D101" s="110"/>
    </row>
    <row r="102" s="92" customFormat="1" ht="16" customHeight="1" spans="1:4">
      <c r="A102" s="107" t="s">
        <v>225</v>
      </c>
      <c r="B102" s="160">
        <f>SUM(B103:B110)</f>
        <v>2332</v>
      </c>
      <c r="C102" s="109">
        <f>SUM(C103:C110)</f>
        <v>2437</v>
      </c>
      <c r="D102" s="110">
        <f>(C102-B102)/B102*100</f>
        <v>4.50257289879931</v>
      </c>
    </row>
    <row r="103" s="92" customFormat="1" ht="16" customHeight="1" spans="1:4">
      <c r="A103" s="112" t="s">
        <v>166</v>
      </c>
      <c r="B103" s="160">
        <v>2332</v>
      </c>
      <c r="C103" s="113">
        <v>2437</v>
      </c>
      <c r="D103" s="110">
        <f>(C103-B103)/B103*100</f>
        <v>4.50257289879931</v>
      </c>
    </row>
    <row r="104" s="92" customFormat="1" ht="16" customHeight="1" spans="1:4">
      <c r="A104" s="112" t="s">
        <v>167</v>
      </c>
      <c r="B104" s="160"/>
      <c r="C104" s="113"/>
      <c r="D104" s="110"/>
    </row>
    <row r="105" s="92" customFormat="1" ht="16" customHeight="1" spans="1:4">
      <c r="A105" s="112" t="s">
        <v>168</v>
      </c>
      <c r="B105" s="160"/>
      <c r="C105" s="113"/>
      <c r="D105" s="110"/>
    </row>
    <row r="106" s="92" customFormat="1" ht="16" customHeight="1" spans="1:4">
      <c r="A106" s="112" t="s">
        <v>226</v>
      </c>
      <c r="B106" s="160"/>
      <c r="C106" s="113"/>
      <c r="D106" s="110"/>
    </row>
    <row r="107" s="92" customFormat="1" ht="16" customHeight="1" spans="1:4">
      <c r="A107" s="112" t="s">
        <v>227</v>
      </c>
      <c r="B107" s="160"/>
      <c r="C107" s="113"/>
      <c r="D107" s="110"/>
    </row>
    <row r="108" s="92" customFormat="1" ht="16" customHeight="1" spans="1:4">
      <c r="A108" s="112" t="s">
        <v>228</v>
      </c>
      <c r="B108" s="160"/>
      <c r="C108" s="113"/>
      <c r="D108" s="110"/>
    </row>
    <row r="109" s="92" customFormat="1" ht="16" customHeight="1" spans="1:4">
      <c r="A109" s="112" t="s">
        <v>175</v>
      </c>
      <c r="B109" s="160"/>
      <c r="C109" s="113"/>
      <c r="D109" s="110"/>
    </row>
    <row r="110" s="92" customFormat="1" ht="16" customHeight="1" spans="1:4">
      <c r="A110" s="112" t="s">
        <v>229</v>
      </c>
      <c r="B110" s="160"/>
      <c r="C110" s="113"/>
      <c r="D110" s="110"/>
    </row>
    <row r="111" s="92" customFormat="1" ht="16" customHeight="1" spans="1:4">
      <c r="A111" s="107" t="s">
        <v>230</v>
      </c>
      <c r="B111" s="160">
        <f>SUM(B112:B121)</f>
        <v>467</v>
      </c>
      <c r="C111" s="109">
        <f>SUM(C112:C121)</f>
        <v>457</v>
      </c>
      <c r="D111" s="110">
        <f>(C111-B111)/B111*100</f>
        <v>-2.14132762312634</v>
      </c>
    </row>
    <row r="112" s="92" customFormat="1" ht="16" customHeight="1" spans="1:4">
      <c r="A112" s="112" t="s">
        <v>166</v>
      </c>
      <c r="B112" s="160">
        <v>467</v>
      </c>
      <c r="C112" s="113">
        <v>457</v>
      </c>
      <c r="D112" s="110">
        <f>(C112-B112)/B112*100</f>
        <v>-2.14132762312634</v>
      </c>
    </row>
    <row r="113" s="92" customFormat="1" ht="16" customHeight="1" spans="1:4">
      <c r="A113" s="112" t="s">
        <v>167</v>
      </c>
      <c r="B113" s="160"/>
      <c r="C113" s="113"/>
      <c r="D113" s="110"/>
    </row>
    <row r="114" s="92" customFormat="1" ht="16" customHeight="1" spans="1:4">
      <c r="A114" s="112" t="s">
        <v>168</v>
      </c>
      <c r="B114" s="160"/>
      <c r="C114" s="113"/>
      <c r="D114" s="110"/>
    </row>
    <row r="115" s="92" customFormat="1" ht="16" customHeight="1" spans="1:4">
      <c r="A115" s="112" t="s">
        <v>231</v>
      </c>
      <c r="B115" s="160"/>
      <c r="C115" s="113"/>
      <c r="D115" s="110"/>
    </row>
    <row r="116" s="92" customFormat="1" ht="16" customHeight="1" spans="1:4">
      <c r="A116" s="112" t="s">
        <v>232</v>
      </c>
      <c r="B116" s="160"/>
      <c r="C116" s="113"/>
      <c r="D116" s="110"/>
    </row>
    <row r="117" s="92" customFormat="1" ht="16" customHeight="1" spans="1:4">
      <c r="A117" s="112" t="s">
        <v>233</v>
      </c>
      <c r="B117" s="160"/>
      <c r="C117" s="113"/>
      <c r="D117" s="110"/>
    </row>
    <row r="118" s="92" customFormat="1" ht="16" customHeight="1" spans="1:4">
      <c r="A118" s="112" t="s">
        <v>234</v>
      </c>
      <c r="B118" s="160"/>
      <c r="C118" s="113"/>
      <c r="D118" s="110"/>
    </row>
    <row r="119" s="92" customFormat="1" ht="16" customHeight="1" spans="1:4">
      <c r="A119" s="112" t="s">
        <v>235</v>
      </c>
      <c r="B119" s="160"/>
      <c r="C119" s="113"/>
      <c r="D119" s="110"/>
    </row>
    <row r="120" s="92" customFormat="1" ht="16" customHeight="1" spans="1:4">
      <c r="A120" s="112" t="s">
        <v>175</v>
      </c>
      <c r="B120" s="160"/>
      <c r="C120" s="113"/>
      <c r="D120" s="110"/>
    </row>
    <row r="121" s="92" customFormat="1" ht="16" customHeight="1" spans="1:4">
      <c r="A121" s="112" t="s">
        <v>236</v>
      </c>
      <c r="B121" s="160"/>
      <c r="C121" s="113"/>
      <c r="D121" s="110"/>
    </row>
    <row r="122" s="92" customFormat="1" ht="16" customHeight="1" spans="1:4">
      <c r="A122" s="107" t="s">
        <v>237</v>
      </c>
      <c r="B122" s="160"/>
      <c r="C122" s="109">
        <f>SUM(C123:C133)</f>
        <v>0</v>
      </c>
      <c r="D122" s="110"/>
    </row>
    <row r="123" s="92" customFormat="1" ht="16" customHeight="1" spans="1:4">
      <c r="A123" s="112" t="s">
        <v>166</v>
      </c>
      <c r="B123" s="160"/>
      <c r="C123" s="113"/>
      <c r="D123" s="110"/>
    </row>
    <row r="124" s="92" customFormat="1" ht="16" customHeight="1" spans="1:4">
      <c r="A124" s="112" t="s">
        <v>167</v>
      </c>
      <c r="B124" s="160"/>
      <c r="C124" s="113"/>
      <c r="D124" s="110"/>
    </row>
    <row r="125" s="92" customFormat="1" ht="16" customHeight="1" spans="1:4">
      <c r="A125" s="112" t="s">
        <v>168</v>
      </c>
      <c r="B125" s="160"/>
      <c r="C125" s="113"/>
      <c r="D125" s="110"/>
    </row>
    <row r="126" s="92" customFormat="1" ht="16" customHeight="1" spans="1:4">
      <c r="A126" s="112" t="s">
        <v>238</v>
      </c>
      <c r="B126" s="160"/>
      <c r="C126" s="113"/>
      <c r="D126" s="110"/>
    </row>
    <row r="127" s="92" customFormat="1" ht="16" customHeight="1" spans="1:4">
      <c r="A127" s="112" t="s">
        <v>239</v>
      </c>
      <c r="B127" s="160"/>
      <c r="C127" s="113"/>
      <c r="D127" s="110"/>
    </row>
    <row r="128" s="92" customFormat="1" ht="16" customHeight="1" spans="1:4">
      <c r="A128" s="112" t="s">
        <v>240</v>
      </c>
      <c r="B128" s="160"/>
      <c r="C128" s="113"/>
      <c r="D128" s="110"/>
    </row>
    <row r="129" s="92" customFormat="1" ht="16" customHeight="1" spans="1:4">
      <c r="A129" s="112" t="s">
        <v>241</v>
      </c>
      <c r="B129" s="160"/>
      <c r="C129" s="113"/>
      <c r="D129" s="110"/>
    </row>
    <row r="130" s="92" customFormat="1" ht="16" customHeight="1" spans="1:4">
      <c r="A130" s="112" t="s">
        <v>242</v>
      </c>
      <c r="B130" s="160"/>
      <c r="C130" s="113"/>
      <c r="D130" s="110"/>
    </row>
    <row r="131" s="92" customFormat="1" ht="16" customHeight="1" spans="1:4">
      <c r="A131" s="112" t="s">
        <v>243</v>
      </c>
      <c r="B131" s="160"/>
      <c r="C131" s="113"/>
      <c r="D131" s="110"/>
    </row>
    <row r="132" s="92" customFormat="1" ht="16" customHeight="1" spans="1:4">
      <c r="A132" s="112" t="s">
        <v>175</v>
      </c>
      <c r="B132" s="160"/>
      <c r="C132" s="113"/>
      <c r="D132" s="110"/>
    </row>
    <row r="133" s="92" customFormat="1" ht="16" customHeight="1" spans="1:4">
      <c r="A133" s="112" t="s">
        <v>244</v>
      </c>
      <c r="B133" s="160"/>
      <c r="C133" s="113"/>
      <c r="D133" s="110"/>
    </row>
    <row r="134" s="92" customFormat="1" ht="16" customHeight="1" spans="1:4">
      <c r="A134" s="107" t="s">
        <v>245</v>
      </c>
      <c r="B134" s="160">
        <f>SUM(B135:B140)</f>
        <v>69</v>
      </c>
      <c r="C134" s="109">
        <f>SUM(C135:C140)</f>
        <v>106</v>
      </c>
      <c r="D134" s="110">
        <f>(C134-B134)/B134*100</f>
        <v>53.6231884057971</v>
      </c>
    </row>
    <row r="135" s="92" customFormat="1" ht="16" customHeight="1" spans="1:4">
      <c r="A135" s="112" t="s">
        <v>166</v>
      </c>
      <c r="B135" s="160">
        <v>69</v>
      </c>
      <c r="C135" s="113">
        <v>106</v>
      </c>
      <c r="D135" s="110">
        <f>(C135-B135)/B135*100</f>
        <v>53.6231884057971</v>
      </c>
    </row>
    <row r="136" s="92" customFormat="1" ht="16" customHeight="1" spans="1:4">
      <c r="A136" s="112" t="s">
        <v>167</v>
      </c>
      <c r="B136" s="160"/>
      <c r="C136" s="113"/>
      <c r="D136" s="110"/>
    </row>
    <row r="137" s="92" customFormat="1" ht="16" customHeight="1" spans="1:4">
      <c r="A137" s="112" t="s">
        <v>168</v>
      </c>
      <c r="B137" s="160"/>
      <c r="C137" s="113"/>
      <c r="D137" s="110"/>
    </row>
    <row r="138" s="92" customFormat="1" ht="16" customHeight="1" spans="1:4">
      <c r="A138" s="112" t="s">
        <v>246</v>
      </c>
      <c r="B138" s="160"/>
      <c r="C138" s="113"/>
      <c r="D138" s="110"/>
    </row>
    <row r="139" s="92" customFormat="1" ht="16" customHeight="1" spans="1:4">
      <c r="A139" s="112" t="s">
        <v>175</v>
      </c>
      <c r="B139" s="160"/>
      <c r="C139" s="113"/>
      <c r="D139" s="110"/>
    </row>
    <row r="140" s="92" customFormat="1" ht="16" customHeight="1" spans="1:4">
      <c r="A140" s="112" t="s">
        <v>247</v>
      </c>
      <c r="B140" s="160"/>
      <c r="C140" s="113"/>
      <c r="D140" s="110"/>
    </row>
    <row r="141" s="92" customFormat="1" ht="16" customHeight="1" spans="1:4">
      <c r="A141" s="107" t="s">
        <v>248</v>
      </c>
      <c r="B141" s="160"/>
      <c r="C141" s="114">
        <f>SUM(C142:C148)</f>
        <v>0</v>
      </c>
      <c r="D141" s="110"/>
    </row>
    <row r="142" s="92" customFormat="1" ht="16" customHeight="1" spans="1:4">
      <c r="A142" s="112" t="s">
        <v>166</v>
      </c>
      <c r="B142" s="160"/>
      <c r="C142" s="113"/>
      <c r="D142" s="110"/>
    </row>
    <row r="143" s="92" customFormat="1" ht="16" customHeight="1" spans="1:4">
      <c r="A143" s="112" t="s">
        <v>167</v>
      </c>
      <c r="B143" s="160"/>
      <c r="C143" s="113"/>
      <c r="D143" s="110"/>
    </row>
    <row r="144" s="92" customFormat="1" ht="16" customHeight="1" spans="1:4">
      <c r="A144" s="112" t="s">
        <v>168</v>
      </c>
      <c r="B144" s="160"/>
      <c r="C144" s="113"/>
      <c r="D144" s="110"/>
    </row>
    <row r="145" s="92" customFormat="1" ht="16" customHeight="1" spans="1:4">
      <c r="A145" s="112" t="s">
        <v>249</v>
      </c>
      <c r="B145" s="160"/>
      <c r="C145" s="113"/>
      <c r="D145" s="110"/>
    </row>
    <row r="146" s="92" customFormat="1" ht="16" customHeight="1" spans="1:4">
      <c r="A146" s="112" t="s">
        <v>250</v>
      </c>
      <c r="B146" s="160"/>
      <c r="C146" s="113"/>
      <c r="D146" s="110"/>
    </row>
    <row r="147" s="92" customFormat="1" ht="16" customHeight="1" spans="1:4">
      <c r="A147" s="112" t="s">
        <v>175</v>
      </c>
      <c r="B147" s="160"/>
      <c r="C147" s="113"/>
      <c r="D147" s="110"/>
    </row>
    <row r="148" s="92" customFormat="1" ht="16" customHeight="1" spans="1:4">
      <c r="A148" s="112" t="s">
        <v>251</v>
      </c>
      <c r="B148" s="160"/>
      <c r="C148" s="113"/>
      <c r="D148" s="110"/>
    </row>
    <row r="149" s="92" customFormat="1" ht="16" customHeight="1" spans="1:4">
      <c r="A149" s="107" t="s">
        <v>252</v>
      </c>
      <c r="B149" s="160">
        <f>SUM(B150:B154)</f>
        <v>178</v>
      </c>
      <c r="C149" s="109">
        <f>SUM(C150:C154)</f>
        <v>164</v>
      </c>
      <c r="D149" s="110">
        <f>(C149-B149)/B149*100</f>
        <v>-7.86516853932584</v>
      </c>
    </row>
    <row r="150" s="92" customFormat="1" ht="16" customHeight="1" spans="1:4">
      <c r="A150" s="112" t="s">
        <v>166</v>
      </c>
      <c r="B150" s="160">
        <v>178</v>
      </c>
      <c r="C150" s="113">
        <v>164</v>
      </c>
      <c r="D150" s="110">
        <f>(C150-B150)/B150*100</f>
        <v>-7.86516853932584</v>
      </c>
    </row>
    <row r="151" s="92" customFormat="1" ht="16" customHeight="1" spans="1:4">
      <c r="A151" s="112" t="s">
        <v>167</v>
      </c>
      <c r="B151" s="160"/>
      <c r="C151" s="113"/>
      <c r="D151" s="110"/>
    </row>
    <row r="152" s="92" customFormat="1" ht="16" customHeight="1" spans="1:4">
      <c r="A152" s="112" t="s">
        <v>168</v>
      </c>
      <c r="B152" s="160"/>
      <c r="C152" s="113"/>
      <c r="D152" s="110"/>
    </row>
    <row r="153" s="92" customFormat="1" ht="16" customHeight="1" spans="1:4">
      <c r="A153" s="112" t="s">
        <v>253</v>
      </c>
      <c r="B153" s="160"/>
      <c r="C153" s="113"/>
      <c r="D153" s="110"/>
    </row>
    <row r="154" s="92" customFormat="1" ht="16" customHeight="1" spans="1:4">
      <c r="A154" s="112" t="s">
        <v>254</v>
      </c>
      <c r="B154" s="160"/>
      <c r="C154" s="113"/>
      <c r="D154" s="110"/>
    </row>
    <row r="155" s="92" customFormat="1" ht="16" customHeight="1" spans="1:4">
      <c r="A155" s="107" t="s">
        <v>255</v>
      </c>
      <c r="B155" s="160">
        <f>SUM(B156:B161)</f>
        <v>42</v>
      </c>
      <c r="C155" s="109">
        <f>SUM(C156:C161)</f>
        <v>49</v>
      </c>
      <c r="D155" s="110">
        <f>(C155-B155)/B155*100</f>
        <v>16.6666666666667</v>
      </c>
    </row>
    <row r="156" s="92" customFormat="1" ht="16" customHeight="1" spans="1:4">
      <c r="A156" s="112" t="s">
        <v>166</v>
      </c>
      <c r="B156" s="160">
        <v>38</v>
      </c>
      <c r="C156" s="113">
        <v>45</v>
      </c>
      <c r="D156" s="110">
        <f>(C156-B156)/B156*100</f>
        <v>18.4210526315789</v>
      </c>
    </row>
    <row r="157" s="92" customFormat="1" ht="16" customHeight="1" spans="1:4">
      <c r="A157" s="112" t="s">
        <v>167</v>
      </c>
      <c r="B157" s="160">
        <v>4</v>
      </c>
      <c r="C157" s="113"/>
      <c r="D157" s="110">
        <f>(C157-B157)/B157*100</f>
        <v>-100</v>
      </c>
    </row>
    <row r="158" s="92" customFormat="1" ht="16" customHeight="1" spans="1:4">
      <c r="A158" s="112" t="s">
        <v>168</v>
      </c>
      <c r="B158" s="160"/>
      <c r="C158" s="113"/>
      <c r="D158" s="110"/>
    </row>
    <row r="159" s="92" customFormat="1" ht="16" customHeight="1" spans="1:4">
      <c r="A159" s="112" t="s">
        <v>180</v>
      </c>
      <c r="B159" s="160"/>
      <c r="C159" s="113"/>
      <c r="D159" s="110"/>
    </row>
    <row r="160" s="92" customFormat="1" ht="16" customHeight="1" spans="1:4">
      <c r="A160" s="112" t="s">
        <v>175</v>
      </c>
      <c r="B160" s="160"/>
      <c r="C160" s="113">
        <v>4</v>
      </c>
      <c r="D160" s="110"/>
    </row>
    <row r="161" s="92" customFormat="1" ht="16" customHeight="1" spans="1:4">
      <c r="A161" s="112" t="s">
        <v>256</v>
      </c>
      <c r="B161" s="160"/>
      <c r="C161" s="113"/>
      <c r="D161" s="110"/>
    </row>
    <row r="162" s="92" customFormat="1" ht="16" customHeight="1" spans="1:4">
      <c r="A162" s="107" t="s">
        <v>257</v>
      </c>
      <c r="B162" s="160">
        <f>SUM(B163:B168)</f>
        <v>337</v>
      </c>
      <c r="C162" s="109">
        <f>SUM(C163:C168)</f>
        <v>357</v>
      </c>
      <c r="D162" s="110">
        <f>(C162-B162)/B162*100</f>
        <v>5.93471810089021</v>
      </c>
    </row>
    <row r="163" s="92" customFormat="1" ht="16" customHeight="1" spans="1:4">
      <c r="A163" s="112" t="s">
        <v>166</v>
      </c>
      <c r="B163" s="160">
        <v>104</v>
      </c>
      <c r="C163" s="113">
        <v>132</v>
      </c>
      <c r="D163" s="110">
        <f>(C163-B163)/B163*100</f>
        <v>26.9230769230769</v>
      </c>
    </row>
    <row r="164" s="92" customFormat="1" ht="16" customHeight="1" spans="1:4">
      <c r="A164" s="112" t="s">
        <v>167</v>
      </c>
      <c r="B164" s="160"/>
      <c r="C164" s="113"/>
      <c r="D164" s="110"/>
    </row>
    <row r="165" s="92" customFormat="1" ht="16" customHeight="1" spans="1:4">
      <c r="A165" s="112" t="s">
        <v>168</v>
      </c>
      <c r="B165" s="160"/>
      <c r="C165" s="113"/>
      <c r="D165" s="110"/>
    </row>
    <row r="166" s="92" customFormat="1" ht="16" customHeight="1" spans="1:4">
      <c r="A166" s="112" t="s">
        <v>258</v>
      </c>
      <c r="B166" s="160">
        <v>226</v>
      </c>
      <c r="C166" s="113">
        <v>218</v>
      </c>
      <c r="D166" s="110">
        <f>(C166-B166)/B166*100</f>
        <v>-3.53982300884956</v>
      </c>
    </row>
    <row r="167" s="92" customFormat="1" ht="16" customHeight="1" spans="1:4">
      <c r="A167" s="112" t="s">
        <v>175</v>
      </c>
      <c r="B167" s="160"/>
      <c r="C167" s="113"/>
      <c r="D167" s="110"/>
    </row>
    <row r="168" s="92" customFormat="1" ht="16" customHeight="1" spans="1:4">
      <c r="A168" s="112" t="s">
        <v>259</v>
      </c>
      <c r="B168" s="160">
        <v>7</v>
      </c>
      <c r="C168" s="113">
        <v>7</v>
      </c>
      <c r="D168" s="110"/>
    </row>
    <row r="169" s="92" customFormat="1" ht="16" customHeight="1" spans="1:4">
      <c r="A169" s="107" t="s">
        <v>260</v>
      </c>
      <c r="B169" s="160">
        <f>SUM(B170:B175)</f>
        <v>1157</v>
      </c>
      <c r="C169" s="109">
        <f>SUM(C170:C175)</f>
        <v>1176</v>
      </c>
      <c r="D169" s="110">
        <f>(C169-B169)/B169*100</f>
        <v>1.64217804667243</v>
      </c>
    </row>
    <row r="170" s="92" customFormat="1" ht="16" customHeight="1" spans="1:4">
      <c r="A170" s="112" t="s">
        <v>166</v>
      </c>
      <c r="B170" s="160">
        <v>1157</v>
      </c>
      <c r="C170" s="113">
        <v>1176</v>
      </c>
      <c r="D170" s="110">
        <f>(C170-B170)/B170*100</f>
        <v>1.64217804667243</v>
      </c>
    </row>
    <row r="171" s="92" customFormat="1" ht="16" customHeight="1" spans="1:4">
      <c r="A171" s="112" t="s">
        <v>167</v>
      </c>
      <c r="B171" s="160"/>
      <c r="C171" s="113"/>
      <c r="D171" s="110"/>
    </row>
    <row r="172" s="92" customFormat="1" ht="16" customHeight="1" spans="1:4">
      <c r="A172" s="112" t="s">
        <v>168</v>
      </c>
      <c r="B172" s="160"/>
      <c r="C172" s="113"/>
      <c r="D172" s="110"/>
    </row>
    <row r="173" s="92" customFormat="1" ht="16" customHeight="1" spans="1:4">
      <c r="A173" s="112" t="s">
        <v>261</v>
      </c>
      <c r="B173" s="160"/>
      <c r="C173" s="113"/>
      <c r="D173" s="110"/>
    </row>
    <row r="174" s="92" customFormat="1" ht="16" customHeight="1" spans="1:4">
      <c r="A174" s="112" t="s">
        <v>175</v>
      </c>
      <c r="B174" s="160"/>
      <c r="C174" s="113"/>
      <c r="D174" s="110"/>
    </row>
    <row r="175" s="92" customFormat="1" ht="16" customHeight="1" spans="1:4">
      <c r="A175" s="112" t="s">
        <v>262</v>
      </c>
      <c r="B175" s="160"/>
      <c r="C175" s="113"/>
      <c r="D175" s="110"/>
    </row>
    <row r="176" s="92" customFormat="1" ht="16" customHeight="1" spans="1:4">
      <c r="A176" s="107" t="s">
        <v>263</v>
      </c>
      <c r="B176" s="160">
        <f>SUM(B177:B182)</f>
        <v>1442</v>
      </c>
      <c r="C176" s="109">
        <f>SUM(C177:C182)</f>
        <v>1487</v>
      </c>
      <c r="D176" s="110">
        <f>(C176-B176)/B176*100</f>
        <v>3.12066574202497</v>
      </c>
    </row>
    <row r="177" s="92" customFormat="1" ht="16" customHeight="1" spans="1:4">
      <c r="A177" s="112" t="s">
        <v>166</v>
      </c>
      <c r="B177" s="160">
        <v>235</v>
      </c>
      <c r="C177" s="113">
        <v>302</v>
      </c>
      <c r="D177" s="110">
        <f>(C177-B177)/B177*100</f>
        <v>28.5106382978723</v>
      </c>
    </row>
    <row r="178" s="92" customFormat="1" ht="16" customHeight="1" spans="1:4">
      <c r="A178" s="112" t="s">
        <v>167</v>
      </c>
      <c r="B178" s="160"/>
      <c r="C178" s="113"/>
      <c r="D178" s="110"/>
    </row>
    <row r="179" s="92" customFormat="1" ht="16" customHeight="1" spans="1:4">
      <c r="A179" s="112" t="s">
        <v>168</v>
      </c>
      <c r="B179" s="160"/>
      <c r="C179" s="113"/>
      <c r="D179" s="110"/>
    </row>
    <row r="180" s="92" customFormat="1" ht="16" customHeight="1" spans="1:4">
      <c r="A180" s="112" t="s">
        <v>264</v>
      </c>
      <c r="B180" s="160"/>
      <c r="C180" s="113"/>
      <c r="D180" s="110"/>
    </row>
    <row r="181" s="92" customFormat="1" ht="16" customHeight="1" spans="1:4">
      <c r="A181" s="112" t="s">
        <v>175</v>
      </c>
      <c r="B181" s="160"/>
      <c r="C181" s="113"/>
      <c r="D181" s="110"/>
    </row>
    <row r="182" s="92" customFormat="1" ht="16" customHeight="1" spans="1:4">
      <c r="A182" s="112" t="s">
        <v>265</v>
      </c>
      <c r="B182" s="160">
        <v>1207</v>
      </c>
      <c r="C182" s="113">
        <v>1185</v>
      </c>
      <c r="D182" s="110">
        <f>(C182-B182)/B182*100</f>
        <v>-1.82270091135046</v>
      </c>
    </row>
    <row r="183" s="92" customFormat="1" ht="16" customHeight="1" spans="1:4">
      <c r="A183" s="107" t="s">
        <v>266</v>
      </c>
      <c r="B183" s="160">
        <f>SUM(B184:B189)</f>
        <v>426</v>
      </c>
      <c r="C183" s="109">
        <f>SUM(C184:C189)</f>
        <v>394</v>
      </c>
      <c r="D183" s="110">
        <f>(C183-B183)/B183*100</f>
        <v>-7.51173708920188</v>
      </c>
    </row>
    <row r="184" s="92" customFormat="1" ht="16" customHeight="1" spans="1:4">
      <c r="A184" s="112" t="s">
        <v>166</v>
      </c>
      <c r="B184" s="160">
        <v>426</v>
      </c>
      <c r="C184" s="113">
        <v>394</v>
      </c>
      <c r="D184" s="110">
        <f>(C184-B184)/B184*100</f>
        <v>-7.51173708920188</v>
      </c>
    </row>
    <row r="185" s="92" customFormat="1" ht="16" customHeight="1" spans="1:4">
      <c r="A185" s="112" t="s">
        <v>167</v>
      </c>
      <c r="B185" s="160"/>
      <c r="C185" s="113"/>
      <c r="D185" s="110"/>
    </row>
    <row r="186" s="92" customFormat="1" ht="16" customHeight="1" spans="1:4">
      <c r="A186" s="112" t="s">
        <v>168</v>
      </c>
      <c r="B186" s="160"/>
      <c r="C186" s="113"/>
      <c r="D186" s="110"/>
    </row>
    <row r="187" s="92" customFormat="1" ht="16" customHeight="1" spans="1:4">
      <c r="A187" s="112" t="s">
        <v>267</v>
      </c>
      <c r="B187" s="160"/>
      <c r="C187" s="113"/>
      <c r="D187" s="110"/>
    </row>
    <row r="188" s="92" customFormat="1" ht="16" customHeight="1" spans="1:4">
      <c r="A188" s="112" t="s">
        <v>175</v>
      </c>
      <c r="B188" s="160"/>
      <c r="C188" s="113"/>
      <c r="D188" s="110"/>
    </row>
    <row r="189" s="92" customFormat="1" ht="16" customHeight="1" spans="1:4">
      <c r="A189" s="112" t="s">
        <v>268</v>
      </c>
      <c r="B189" s="160"/>
      <c r="C189" s="113"/>
      <c r="D189" s="110"/>
    </row>
    <row r="190" s="92" customFormat="1" ht="16" customHeight="1" spans="1:4">
      <c r="A190" s="107" t="s">
        <v>269</v>
      </c>
      <c r="B190" s="160">
        <f>SUM(B191:B197)</f>
        <v>146</v>
      </c>
      <c r="C190" s="109">
        <f>SUM(C191:C197)</f>
        <v>147</v>
      </c>
      <c r="D190" s="110">
        <f>(C190-B190)/B190*100</f>
        <v>0.684931506849315</v>
      </c>
    </row>
    <row r="191" s="92" customFormat="1" ht="16" customHeight="1" spans="1:4">
      <c r="A191" s="112" t="s">
        <v>166</v>
      </c>
      <c r="B191" s="160">
        <v>142</v>
      </c>
      <c r="C191" s="113">
        <v>143</v>
      </c>
      <c r="D191" s="110">
        <f>(C191-B191)/B191*100</f>
        <v>0.704225352112676</v>
      </c>
    </row>
    <row r="192" s="92" customFormat="1" ht="16" customHeight="1" spans="1:4">
      <c r="A192" s="112" t="s">
        <v>167</v>
      </c>
      <c r="B192" s="160"/>
      <c r="C192" s="113"/>
      <c r="D192" s="110"/>
    </row>
    <row r="193" s="92" customFormat="1" ht="16" customHeight="1" spans="1:4">
      <c r="A193" s="112" t="s">
        <v>168</v>
      </c>
      <c r="B193" s="160"/>
      <c r="C193" s="113"/>
      <c r="D193" s="110"/>
    </row>
    <row r="194" s="92" customFormat="1" ht="16" customHeight="1" spans="1:4">
      <c r="A194" s="112" t="s">
        <v>270</v>
      </c>
      <c r="B194" s="160"/>
      <c r="C194" s="113"/>
      <c r="D194" s="110"/>
    </row>
    <row r="195" s="92" customFormat="1" ht="16" customHeight="1" spans="1:4">
      <c r="A195" s="112" t="s">
        <v>271</v>
      </c>
      <c r="B195" s="160"/>
      <c r="C195" s="113"/>
      <c r="D195" s="110"/>
    </row>
    <row r="196" s="92" customFormat="1" ht="16" customHeight="1" spans="1:4">
      <c r="A196" s="112" t="s">
        <v>175</v>
      </c>
      <c r="B196" s="160">
        <v>4</v>
      </c>
      <c r="C196" s="113">
        <v>4</v>
      </c>
      <c r="D196" s="110">
        <f>(C196-B196)/B196*100</f>
        <v>0</v>
      </c>
    </row>
    <row r="197" s="92" customFormat="1" ht="16" customHeight="1" spans="1:4">
      <c r="A197" s="112" t="s">
        <v>272</v>
      </c>
      <c r="B197" s="160"/>
      <c r="C197" s="113"/>
      <c r="D197" s="110"/>
    </row>
    <row r="198" s="92" customFormat="1" ht="16" customHeight="1" spans="1:4">
      <c r="A198" s="107" t="s">
        <v>273</v>
      </c>
      <c r="B198" s="160"/>
      <c r="C198" s="114">
        <f>SUM(C199:C203)</f>
        <v>343</v>
      </c>
      <c r="D198" s="110"/>
    </row>
    <row r="199" s="92" customFormat="1" ht="16" customHeight="1" spans="1:4">
      <c r="A199" s="112" t="s">
        <v>166</v>
      </c>
      <c r="B199" s="160"/>
      <c r="C199" s="113">
        <v>251</v>
      </c>
      <c r="D199" s="110"/>
    </row>
    <row r="200" s="92" customFormat="1" ht="16" customHeight="1" spans="1:4">
      <c r="A200" s="112" t="s">
        <v>167</v>
      </c>
      <c r="B200" s="160"/>
      <c r="C200" s="113">
        <v>92</v>
      </c>
      <c r="D200" s="110"/>
    </row>
    <row r="201" s="92" customFormat="1" ht="16" customHeight="1" spans="1:4">
      <c r="A201" s="112" t="s">
        <v>168</v>
      </c>
      <c r="B201" s="162"/>
      <c r="C201" s="115"/>
      <c r="D201" s="110"/>
    </row>
    <row r="202" s="92" customFormat="1" ht="16" customHeight="1" spans="1:4">
      <c r="A202" s="112" t="s">
        <v>175</v>
      </c>
      <c r="B202" s="162"/>
      <c r="C202" s="115"/>
      <c r="D202" s="110"/>
    </row>
    <row r="203" s="92" customFormat="1" ht="16" customHeight="1" spans="1:4">
      <c r="A203" s="112" t="s">
        <v>274</v>
      </c>
      <c r="B203" s="162"/>
      <c r="C203" s="115"/>
      <c r="D203" s="110"/>
    </row>
    <row r="204" s="92" customFormat="1" ht="16" customHeight="1" spans="1:4">
      <c r="A204" s="107" t="s">
        <v>275</v>
      </c>
      <c r="B204" s="162">
        <f>SUM(B205:B209)</f>
        <v>375</v>
      </c>
      <c r="C204" s="109">
        <f>SUM(C205:C209)</f>
        <v>4</v>
      </c>
      <c r="D204" s="110">
        <f>(C204-B204)/B204*100</f>
        <v>-98.9333333333333</v>
      </c>
    </row>
    <row r="205" s="92" customFormat="1" ht="16" customHeight="1" spans="1:4">
      <c r="A205" s="112" t="s">
        <v>166</v>
      </c>
      <c r="B205" s="162">
        <v>275</v>
      </c>
      <c r="C205" s="115"/>
      <c r="D205" s="110">
        <f>(C205-B205)/B205*100</f>
        <v>-100</v>
      </c>
    </row>
    <row r="206" s="92" customFormat="1" ht="16" customHeight="1" spans="1:4">
      <c r="A206" s="112" t="s">
        <v>167</v>
      </c>
      <c r="B206" s="162"/>
      <c r="C206" s="115"/>
      <c r="D206" s="110"/>
    </row>
    <row r="207" s="92" customFormat="1" ht="16" customHeight="1" spans="1:4">
      <c r="A207" s="112" t="s">
        <v>168</v>
      </c>
      <c r="B207" s="162"/>
      <c r="C207" s="115"/>
      <c r="D207" s="110"/>
    </row>
    <row r="208" s="92" customFormat="1" ht="16" customHeight="1" spans="1:4">
      <c r="A208" s="112" t="s">
        <v>175</v>
      </c>
      <c r="B208" s="162"/>
      <c r="C208" s="115"/>
      <c r="D208" s="110"/>
    </row>
    <row r="209" s="92" customFormat="1" ht="16" customHeight="1" spans="1:4">
      <c r="A209" s="112" t="s">
        <v>276</v>
      </c>
      <c r="B209" s="162">
        <v>100</v>
      </c>
      <c r="C209" s="115">
        <v>4</v>
      </c>
      <c r="D209" s="110">
        <f>(C209-B209)/B209*100</f>
        <v>-96</v>
      </c>
    </row>
    <row r="210" s="92" customFormat="1" ht="16" customHeight="1" spans="1:4">
      <c r="A210" s="107" t="s">
        <v>277</v>
      </c>
      <c r="B210" s="162"/>
      <c r="C210" s="114">
        <f>SUM(C211:C216)</f>
        <v>0</v>
      </c>
      <c r="D210" s="110"/>
    </row>
    <row r="211" s="92" customFormat="1" ht="16" customHeight="1" spans="1:4">
      <c r="A211" s="112" t="s">
        <v>166</v>
      </c>
      <c r="B211" s="162"/>
      <c r="C211" s="115"/>
      <c r="D211" s="110"/>
    </row>
    <row r="212" s="92" customFormat="1" ht="16" customHeight="1" spans="1:4">
      <c r="A212" s="112" t="s">
        <v>167</v>
      </c>
      <c r="B212" s="162"/>
      <c r="C212" s="115"/>
      <c r="D212" s="110"/>
    </row>
    <row r="213" s="92" customFormat="1" ht="16" customHeight="1" spans="1:4">
      <c r="A213" s="112" t="s">
        <v>168</v>
      </c>
      <c r="B213" s="162"/>
      <c r="C213" s="115"/>
      <c r="D213" s="110"/>
    </row>
    <row r="214" s="92" customFormat="1" ht="16" customHeight="1" spans="1:4">
      <c r="A214" s="112" t="s">
        <v>278</v>
      </c>
      <c r="B214" s="162"/>
      <c r="C214" s="115"/>
      <c r="D214" s="110"/>
    </row>
    <row r="215" s="92" customFormat="1" ht="16" customHeight="1" spans="1:4">
      <c r="A215" s="112" t="s">
        <v>175</v>
      </c>
      <c r="B215" s="162"/>
      <c r="C215" s="115"/>
      <c r="D215" s="110"/>
    </row>
    <row r="216" s="92" customFormat="1" ht="16" customHeight="1" spans="1:4">
      <c r="A216" s="112" t="s">
        <v>279</v>
      </c>
      <c r="B216" s="162"/>
      <c r="C216" s="115"/>
      <c r="D216" s="110"/>
    </row>
    <row r="217" s="92" customFormat="1" ht="16" customHeight="1" spans="1:4">
      <c r="A217" s="107" t="s">
        <v>280</v>
      </c>
      <c r="B217" s="162">
        <f>SUM(B218:B231)</f>
        <v>3671</v>
      </c>
      <c r="C217" s="109">
        <f>SUM(C218:C231)</f>
        <v>3715</v>
      </c>
      <c r="D217" s="110">
        <f>(C217-B217)/B217*100</f>
        <v>1.19858349223645</v>
      </c>
    </row>
    <row r="218" s="92" customFormat="1" ht="16" customHeight="1" spans="1:4">
      <c r="A218" s="112" t="s">
        <v>166</v>
      </c>
      <c r="B218" s="160">
        <v>3671</v>
      </c>
      <c r="C218" s="113">
        <v>2931</v>
      </c>
      <c r="D218" s="110">
        <f>(C218-B218)/B218*100</f>
        <v>-20.1579950967039</v>
      </c>
    </row>
    <row r="219" s="92" customFormat="1" ht="16" customHeight="1" spans="1:4">
      <c r="A219" s="112" t="s">
        <v>167</v>
      </c>
      <c r="B219" s="160"/>
      <c r="C219" s="113"/>
      <c r="D219" s="110"/>
    </row>
    <row r="220" s="92" customFormat="1" ht="16" customHeight="1" spans="1:4">
      <c r="A220" s="112" t="s">
        <v>168</v>
      </c>
      <c r="B220" s="160"/>
      <c r="C220" s="113"/>
      <c r="D220" s="110"/>
    </row>
    <row r="221" s="92" customFormat="1" ht="16" customHeight="1" spans="1:4">
      <c r="A221" s="112" t="s">
        <v>281</v>
      </c>
      <c r="B221" s="160"/>
      <c r="C221" s="113"/>
      <c r="D221" s="110"/>
    </row>
    <row r="222" s="92" customFormat="1" ht="16" customHeight="1" spans="1:4">
      <c r="A222" s="112" t="s">
        <v>282</v>
      </c>
      <c r="B222" s="160"/>
      <c r="C222" s="113"/>
      <c r="D222" s="110"/>
    </row>
    <row r="223" s="92" customFormat="1" ht="16" customHeight="1" spans="1:4">
      <c r="A223" s="112" t="s">
        <v>207</v>
      </c>
      <c r="B223" s="160"/>
      <c r="C223" s="113"/>
      <c r="D223" s="110"/>
    </row>
    <row r="224" s="92" customFormat="1" ht="16" customHeight="1" spans="1:4">
      <c r="A224" s="112" t="s">
        <v>283</v>
      </c>
      <c r="B224" s="160"/>
      <c r="C224" s="113"/>
      <c r="D224" s="110"/>
    </row>
    <row r="225" s="92" customFormat="1" ht="16" customHeight="1" spans="1:4">
      <c r="A225" s="112" t="s">
        <v>284</v>
      </c>
      <c r="B225" s="160"/>
      <c r="C225" s="113">
        <v>1</v>
      </c>
      <c r="D225" s="110"/>
    </row>
    <row r="226" s="92" customFormat="1" ht="16" customHeight="1" spans="1:4">
      <c r="A226" s="112" t="s">
        <v>285</v>
      </c>
      <c r="B226" s="160"/>
      <c r="C226" s="113"/>
      <c r="D226" s="110"/>
    </row>
    <row r="227" s="92" customFormat="1" ht="16" customHeight="1" spans="1:4">
      <c r="A227" s="112" t="s">
        <v>286</v>
      </c>
      <c r="B227" s="160"/>
      <c r="C227" s="113"/>
      <c r="D227" s="110"/>
    </row>
    <row r="228" s="92" customFormat="1" ht="16" customHeight="1" spans="1:4">
      <c r="A228" s="112" t="s">
        <v>287</v>
      </c>
      <c r="B228" s="160"/>
      <c r="C228" s="113"/>
      <c r="D228" s="110"/>
    </row>
    <row r="229" s="92" customFormat="1" ht="16" customHeight="1" spans="1:4">
      <c r="A229" s="112" t="s">
        <v>288</v>
      </c>
      <c r="B229" s="160"/>
      <c r="C229" s="113"/>
      <c r="D229" s="110"/>
    </row>
    <row r="230" s="92" customFormat="1" ht="16" customHeight="1" spans="1:4">
      <c r="A230" s="112" t="s">
        <v>175</v>
      </c>
      <c r="B230" s="160"/>
      <c r="C230" s="113"/>
      <c r="D230" s="110"/>
    </row>
    <row r="231" s="92" customFormat="1" ht="16" customHeight="1" spans="1:4">
      <c r="A231" s="112" t="s">
        <v>289</v>
      </c>
      <c r="B231" s="160"/>
      <c r="C231" s="113">
        <v>783</v>
      </c>
      <c r="D231" s="110"/>
    </row>
    <row r="232" s="92" customFormat="1" ht="16" customHeight="1" spans="1:4">
      <c r="A232" s="107" t="s">
        <v>290</v>
      </c>
      <c r="B232" s="160">
        <f>SUM(B233:B234)</f>
        <v>37582</v>
      </c>
      <c r="C232" s="109">
        <f>SUM(C233:C234)</f>
        <v>46918</v>
      </c>
      <c r="D232" s="110">
        <f>(C232-B232)/B232*100</f>
        <v>24.8416795274333</v>
      </c>
    </row>
    <row r="233" s="92" customFormat="1" ht="16" customHeight="1" spans="1:4">
      <c r="A233" s="112" t="s">
        <v>291</v>
      </c>
      <c r="B233" s="160"/>
      <c r="C233" s="113"/>
      <c r="D233" s="110"/>
    </row>
    <row r="234" s="92" customFormat="1" ht="16" customHeight="1" spans="1:4">
      <c r="A234" s="112" t="s">
        <v>292</v>
      </c>
      <c r="B234" s="160">
        <v>37582</v>
      </c>
      <c r="C234" s="113">
        <v>46918</v>
      </c>
      <c r="D234" s="110">
        <f>(C234-B234)/B234*100</f>
        <v>24.8416795274333</v>
      </c>
    </row>
    <row r="235" s="92" customFormat="1" ht="16" customHeight="1" spans="1:4">
      <c r="A235" s="107" t="s">
        <v>293</v>
      </c>
      <c r="B235" s="114">
        <f>B236+B243+B246+B249+B255+B260+B262+B267+B273</f>
        <v>0</v>
      </c>
      <c r="C235" s="114">
        <f>C236+C243+C246+C249+C255+C260+C262+C267+C273</f>
        <v>0</v>
      </c>
      <c r="D235" s="110"/>
    </row>
    <row r="236" s="92" customFormat="1" ht="16" customHeight="1" spans="1:4">
      <c r="A236" s="107" t="s">
        <v>294</v>
      </c>
      <c r="B236" s="114">
        <f>SUM(B237:B242)</f>
        <v>0</v>
      </c>
      <c r="C236" s="114">
        <f>SUM(C237:C242)</f>
        <v>0</v>
      </c>
      <c r="D236" s="110"/>
    </row>
    <row r="237" s="92" customFormat="1" ht="16" customHeight="1" spans="1:4">
      <c r="A237" s="112" t="s">
        <v>166</v>
      </c>
      <c r="B237" s="109"/>
      <c r="C237" s="113"/>
      <c r="D237" s="110"/>
    </row>
    <row r="238" s="92" customFormat="1" ht="16" customHeight="1" spans="1:4">
      <c r="A238" s="112" t="s">
        <v>167</v>
      </c>
      <c r="B238" s="109"/>
      <c r="C238" s="113"/>
      <c r="D238" s="110"/>
    </row>
    <row r="239" s="92" customFormat="1" ht="16" customHeight="1" spans="1:4">
      <c r="A239" s="112" t="s">
        <v>168</v>
      </c>
      <c r="B239" s="109"/>
      <c r="C239" s="113"/>
      <c r="D239" s="110"/>
    </row>
    <row r="240" s="92" customFormat="1" ht="16" customHeight="1" spans="1:4">
      <c r="A240" s="112" t="s">
        <v>261</v>
      </c>
      <c r="B240" s="109"/>
      <c r="C240" s="113"/>
      <c r="D240" s="110"/>
    </row>
    <row r="241" s="92" customFormat="1" ht="16" customHeight="1" spans="1:4">
      <c r="A241" s="112" t="s">
        <v>175</v>
      </c>
      <c r="B241" s="109"/>
      <c r="C241" s="113"/>
      <c r="D241" s="110"/>
    </row>
    <row r="242" s="92" customFormat="1" ht="16" customHeight="1" spans="1:4">
      <c r="A242" s="112" t="s">
        <v>295</v>
      </c>
      <c r="B242" s="109"/>
      <c r="C242" s="113"/>
      <c r="D242" s="110"/>
    </row>
    <row r="243" s="92" customFormat="1" ht="16" customHeight="1" spans="1:4">
      <c r="A243" s="107" t="s">
        <v>296</v>
      </c>
      <c r="B243" s="114">
        <f>SUM(B244:B245)</f>
        <v>0</v>
      </c>
      <c r="C243" s="114">
        <f>SUM(C244:C245)</f>
        <v>0</v>
      </c>
      <c r="D243" s="110"/>
    </row>
    <row r="244" s="92" customFormat="1" ht="16" customHeight="1" spans="1:4">
      <c r="A244" s="112" t="s">
        <v>297</v>
      </c>
      <c r="B244" s="109"/>
      <c r="C244" s="113"/>
      <c r="D244" s="110"/>
    </row>
    <row r="245" s="92" customFormat="1" ht="16" customHeight="1" spans="1:4">
      <c r="A245" s="112" t="s">
        <v>298</v>
      </c>
      <c r="B245" s="109"/>
      <c r="C245" s="113"/>
      <c r="D245" s="110"/>
    </row>
    <row r="246" s="92" customFormat="1" ht="16" customHeight="1" spans="1:4">
      <c r="A246" s="107" t="s">
        <v>299</v>
      </c>
      <c r="B246" s="114">
        <f>SUM(B247:B248)</f>
        <v>0</v>
      </c>
      <c r="C246" s="114">
        <f>SUM(C247:C248)</f>
        <v>0</v>
      </c>
      <c r="D246" s="110"/>
    </row>
    <row r="247" s="92" customFormat="1" ht="16" customHeight="1" spans="1:4">
      <c r="A247" s="112" t="s">
        <v>300</v>
      </c>
      <c r="B247" s="109"/>
      <c r="C247" s="113"/>
      <c r="D247" s="110"/>
    </row>
    <row r="248" s="92" customFormat="1" ht="16" customHeight="1" spans="1:4">
      <c r="A248" s="112" t="s">
        <v>301</v>
      </c>
      <c r="B248" s="109"/>
      <c r="C248" s="113"/>
      <c r="D248" s="110"/>
    </row>
    <row r="249" s="92" customFormat="1" ht="16" customHeight="1" spans="1:4">
      <c r="A249" s="107" t="s">
        <v>302</v>
      </c>
      <c r="B249" s="114">
        <f>SUM(B250:B254)</f>
        <v>0</v>
      </c>
      <c r="C249" s="114">
        <f>SUM(C250:C254)</f>
        <v>0</v>
      </c>
      <c r="D249" s="110"/>
    </row>
    <row r="250" s="92" customFormat="1" ht="16" customHeight="1" spans="1:4">
      <c r="A250" s="112" t="s">
        <v>303</v>
      </c>
      <c r="B250" s="109"/>
      <c r="C250" s="113"/>
      <c r="D250" s="110"/>
    </row>
    <row r="251" s="92" customFormat="1" ht="16" customHeight="1" spans="1:4">
      <c r="A251" s="112" t="s">
        <v>304</v>
      </c>
      <c r="B251" s="109"/>
      <c r="C251" s="113"/>
      <c r="D251" s="110"/>
    </row>
    <row r="252" s="92" customFormat="1" ht="16" customHeight="1" spans="1:4">
      <c r="A252" s="112" t="s">
        <v>305</v>
      </c>
      <c r="B252" s="109"/>
      <c r="C252" s="113"/>
      <c r="D252" s="110"/>
    </row>
    <row r="253" s="92" customFormat="1" ht="16" customHeight="1" spans="1:4">
      <c r="A253" s="112" t="s">
        <v>306</v>
      </c>
      <c r="B253" s="109"/>
      <c r="C253" s="113"/>
      <c r="D253" s="110"/>
    </row>
    <row r="254" s="92" customFormat="1" ht="16" customHeight="1" spans="1:4">
      <c r="A254" s="112" t="s">
        <v>307</v>
      </c>
      <c r="B254" s="109"/>
      <c r="C254" s="113"/>
      <c r="D254" s="110"/>
    </row>
    <row r="255" s="92" customFormat="1" ht="16" customHeight="1" spans="1:4">
      <c r="A255" s="107" t="s">
        <v>308</v>
      </c>
      <c r="B255" s="114">
        <f>SUM(B256:B259)</f>
        <v>0</v>
      </c>
      <c r="C255" s="114">
        <f>SUM(C256:C259)</f>
        <v>0</v>
      </c>
      <c r="D255" s="110"/>
    </row>
    <row r="256" s="92" customFormat="1" ht="16" customHeight="1" spans="1:4">
      <c r="A256" s="112" t="s">
        <v>309</v>
      </c>
      <c r="B256" s="109"/>
      <c r="C256" s="113"/>
      <c r="D256" s="110"/>
    </row>
    <row r="257" s="92" customFormat="1" ht="16" customHeight="1" spans="1:4">
      <c r="A257" s="112" t="s">
        <v>310</v>
      </c>
      <c r="B257" s="109"/>
      <c r="C257" s="113"/>
      <c r="D257" s="110"/>
    </row>
    <row r="258" s="92" customFormat="1" ht="16" customHeight="1" spans="1:4">
      <c r="A258" s="112" t="s">
        <v>311</v>
      </c>
      <c r="B258" s="109"/>
      <c r="C258" s="113"/>
      <c r="D258" s="110"/>
    </row>
    <row r="259" s="92" customFormat="1" ht="16" customHeight="1" spans="1:4">
      <c r="A259" s="112" t="s">
        <v>312</v>
      </c>
      <c r="B259" s="109"/>
      <c r="C259" s="113"/>
      <c r="D259" s="110"/>
    </row>
    <row r="260" s="92" customFormat="1" ht="16" customHeight="1" spans="1:4">
      <c r="A260" s="107" t="s">
        <v>313</v>
      </c>
      <c r="B260" s="114">
        <f>B261</f>
        <v>0</v>
      </c>
      <c r="C260" s="114">
        <f>C261</f>
        <v>0</v>
      </c>
      <c r="D260" s="110"/>
    </row>
    <row r="261" s="92" customFormat="1" ht="16" customHeight="1" spans="1:4">
      <c r="A261" s="112" t="s">
        <v>314</v>
      </c>
      <c r="B261" s="109"/>
      <c r="C261" s="113"/>
      <c r="D261" s="110"/>
    </row>
    <row r="262" s="92" customFormat="1" ht="16" customHeight="1" spans="1:4">
      <c r="A262" s="107" t="s">
        <v>315</v>
      </c>
      <c r="B262" s="114">
        <f>SUM(B263:B266)</f>
        <v>0</v>
      </c>
      <c r="C262" s="114">
        <f>SUM(C263:C266)</f>
        <v>0</v>
      </c>
      <c r="D262" s="110"/>
    </row>
    <row r="263" s="92" customFormat="1" ht="16" customHeight="1" spans="1:4">
      <c r="A263" s="112" t="s">
        <v>316</v>
      </c>
      <c r="B263" s="109"/>
      <c r="C263" s="113"/>
      <c r="D263" s="110"/>
    </row>
    <row r="264" s="92" customFormat="1" ht="16" customHeight="1" spans="1:4">
      <c r="A264" s="112" t="s">
        <v>317</v>
      </c>
      <c r="B264" s="109"/>
      <c r="C264" s="113"/>
      <c r="D264" s="110"/>
    </row>
    <row r="265" s="92" customFormat="1" ht="16" customHeight="1" spans="1:4">
      <c r="A265" s="112" t="s">
        <v>318</v>
      </c>
      <c r="B265" s="109"/>
      <c r="C265" s="113"/>
      <c r="D265" s="110"/>
    </row>
    <row r="266" s="92" customFormat="1" ht="16" customHeight="1" spans="1:4">
      <c r="A266" s="112" t="s">
        <v>319</v>
      </c>
      <c r="B266" s="109"/>
      <c r="C266" s="113"/>
      <c r="D266" s="110"/>
    </row>
    <row r="267" s="92" customFormat="1" ht="16" customHeight="1" spans="1:4">
      <c r="A267" s="107" t="s">
        <v>320</v>
      </c>
      <c r="B267" s="114">
        <f>SUM(B268:B272)</f>
        <v>0</v>
      </c>
      <c r="C267" s="114">
        <f>SUM(C268:C272)</f>
        <v>0</v>
      </c>
      <c r="D267" s="110"/>
    </row>
    <row r="268" s="92" customFormat="1" ht="16" customHeight="1" spans="1:4">
      <c r="A268" s="112" t="s">
        <v>166</v>
      </c>
      <c r="B268" s="109"/>
      <c r="C268" s="113"/>
      <c r="D268" s="110"/>
    </row>
    <row r="269" s="92" customFormat="1" ht="16" customHeight="1" spans="1:4">
      <c r="A269" s="112" t="s">
        <v>167</v>
      </c>
      <c r="B269" s="109"/>
      <c r="C269" s="113"/>
      <c r="D269" s="110"/>
    </row>
    <row r="270" s="92" customFormat="1" ht="16" customHeight="1" spans="1:4">
      <c r="A270" s="112" t="s">
        <v>168</v>
      </c>
      <c r="B270" s="109"/>
      <c r="C270" s="113"/>
      <c r="D270" s="110"/>
    </row>
    <row r="271" s="92" customFormat="1" ht="16" customHeight="1" spans="1:4">
      <c r="A271" s="112" t="s">
        <v>175</v>
      </c>
      <c r="B271" s="109"/>
      <c r="C271" s="113"/>
      <c r="D271" s="110"/>
    </row>
    <row r="272" s="92" customFormat="1" ht="16" customHeight="1" spans="1:4">
      <c r="A272" s="112" t="s">
        <v>321</v>
      </c>
      <c r="B272" s="109"/>
      <c r="C272" s="113"/>
      <c r="D272" s="110"/>
    </row>
    <row r="273" s="92" customFormat="1" ht="16" customHeight="1" spans="1:4">
      <c r="A273" s="107" t="s">
        <v>322</v>
      </c>
      <c r="B273" s="116">
        <f>B274</f>
        <v>0</v>
      </c>
      <c r="C273" s="116">
        <f>C274</f>
        <v>0</v>
      </c>
      <c r="D273" s="110"/>
    </row>
    <row r="274" s="92" customFormat="1" ht="16" customHeight="1" spans="1:4">
      <c r="A274" s="112" t="s">
        <v>323</v>
      </c>
      <c r="B274" s="109"/>
      <c r="C274" s="113"/>
      <c r="D274" s="110"/>
    </row>
    <row r="275" s="92" customFormat="1" ht="16" customHeight="1" spans="1:4">
      <c r="A275" s="107" t="s">
        <v>324</v>
      </c>
      <c r="B275" s="117">
        <f>SUM(B276,B280,B282,B284,B292)</f>
        <v>0</v>
      </c>
      <c r="C275" s="117">
        <f>SUM(C276,C280,C282,C284,C292)</f>
        <v>0</v>
      </c>
      <c r="D275" s="110"/>
    </row>
    <row r="276" s="92" customFormat="1" ht="16" customHeight="1" spans="1:4">
      <c r="A276" s="107" t="s">
        <v>325</v>
      </c>
      <c r="B276" s="114">
        <f>SUM(B277:B279)</f>
        <v>0</v>
      </c>
      <c r="C276" s="114">
        <f>SUM(C277:C279)</f>
        <v>0</v>
      </c>
      <c r="D276" s="110"/>
    </row>
    <row r="277" s="92" customFormat="1" ht="16" customHeight="1" spans="1:4">
      <c r="A277" s="112" t="s">
        <v>326</v>
      </c>
      <c r="B277" s="118"/>
      <c r="C277" s="113"/>
      <c r="D277" s="110"/>
    </row>
    <row r="278" s="92" customFormat="1" ht="16" customHeight="1" spans="1:4">
      <c r="A278" s="112" t="s">
        <v>327</v>
      </c>
      <c r="B278" s="109"/>
      <c r="C278" s="113"/>
      <c r="D278" s="110"/>
    </row>
    <row r="279" s="92" customFormat="1" ht="16" customHeight="1" spans="1:4">
      <c r="A279" s="112" t="s">
        <v>328</v>
      </c>
      <c r="B279" s="111"/>
      <c r="C279" s="113"/>
      <c r="D279" s="110"/>
    </row>
    <row r="280" s="92" customFormat="1" ht="16" customHeight="1" spans="1:4">
      <c r="A280" s="107" t="s">
        <v>329</v>
      </c>
      <c r="B280" s="114">
        <f>B281</f>
        <v>0</v>
      </c>
      <c r="C280" s="114">
        <f>C281</f>
        <v>0</v>
      </c>
      <c r="D280" s="110"/>
    </row>
    <row r="281" s="92" customFormat="1" ht="16" customHeight="1" spans="1:4">
      <c r="A281" s="112" t="s">
        <v>330</v>
      </c>
      <c r="B281" s="109"/>
      <c r="C281" s="113"/>
      <c r="D281" s="110"/>
    </row>
    <row r="282" s="92" customFormat="1" ht="16" customHeight="1" spans="1:4">
      <c r="A282" s="107" t="s">
        <v>331</v>
      </c>
      <c r="B282" s="114">
        <f>B283</f>
        <v>0</v>
      </c>
      <c r="C282" s="114">
        <f>C283</f>
        <v>0</v>
      </c>
      <c r="D282" s="110"/>
    </row>
    <row r="283" s="92" customFormat="1" ht="16" customHeight="1" spans="1:4">
      <c r="A283" s="112" t="s">
        <v>332</v>
      </c>
      <c r="B283" s="109"/>
      <c r="C283" s="113"/>
      <c r="D283" s="110"/>
    </row>
    <row r="284" s="92" customFormat="1" ht="16" customHeight="1" spans="1:4">
      <c r="A284" s="107" t="s">
        <v>333</v>
      </c>
      <c r="B284" s="116">
        <f>SUM(B285:B291)</f>
        <v>0</v>
      </c>
      <c r="C284" s="116">
        <f>SUM(C285:C291)</f>
        <v>0</v>
      </c>
      <c r="D284" s="110"/>
    </row>
    <row r="285" s="92" customFormat="1" ht="16" customHeight="1" spans="1:4">
      <c r="A285" s="112" t="s">
        <v>334</v>
      </c>
      <c r="B285" s="109"/>
      <c r="C285" s="113"/>
      <c r="D285" s="110"/>
    </row>
    <row r="286" s="92" customFormat="1" ht="16" customHeight="1" spans="1:4">
      <c r="A286" s="112" t="s">
        <v>335</v>
      </c>
      <c r="B286" s="111"/>
      <c r="C286" s="113"/>
      <c r="D286" s="110"/>
    </row>
    <row r="287" s="92" customFormat="1" ht="16" customHeight="1" spans="1:4">
      <c r="A287" s="112" t="s">
        <v>336</v>
      </c>
      <c r="B287" s="111"/>
      <c r="C287" s="113"/>
      <c r="D287" s="110"/>
    </row>
    <row r="288" s="92" customFormat="1" ht="16" customHeight="1" spans="1:4">
      <c r="A288" s="112" t="s">
        <v>337</v>
      </c>
      <c r="B288" s="109"/>
      <c r="C288" s="113"/>
      <c r="D288" s="110"/>
    </row>
    <row r="289" s="92" customFormat="1" ht="16" customHeight="1" spans="1:4">
      <c r="A289" s="112" t="s">
        <v>338</v>
      </c>
      <c r="B289" s="109"/>
      <c r="C289" s="113"/>
      <c r="D289" s="110"/>
    </row>
    <row r="290" s="92" customFormat="1" ht="16" customHeight="1" spans="1:4">
      <c r="A290" s="112" t="s">
        <v>339</v>
      </c>
      <c r="B290" s="109"/>
      <c r="C290" s="113"/>
      <c r="D290" s="110"/>
    </row>
    <row r="291" s="92" customFormat="1" ht="16" customHeight="1" spans="1:4">
      <c r="A291" s="112" t="s">
        <v>340</v>
      </c>
      <c r="B291" s="109"/>
      <c r="C291" s="113"/>
      <c r="D291" s="110"/>
    </row>
    <row r="292" s="92" customFormat="1" ht="16" customHeight="1" spans="1:4">
      <c r="A292" s="107" t="s">
        <v>341</v>
      </c>
      <c r="B292" s="114">
        <f>B293</f>
        <v>0</v>
      </c>
      <c r="C292" s="114">
        <f>C293</f>
        <v>0</v>
      </c>
      <c r="D292" s="110"/>
    </row>
    <row r="293" s="92" customFormat="1" ht="16" customHeight="1" spans="1:4">
      <c r="A293" s="112" t="s">
        <v>342</v>
      </c>
      <c r="B293" s="109"/>
      <c r="C293" s="113"/>
      <c r="D293" s="110"/>
    </row>
    <row r="294" s="92" customFormat="1" ht="16" customHeight="1" spans="1:4">
      <c r="A294" s="107" t="s">
        <v>343</v>
      </c>
      <c r="B294" s="160">
        <f>SUM(B295,B298,B309,B316,B324,B333,B347,B357,B367,B375,B381)</f>
        <v>12308</v>
      </c>
      <c r="C294" s="109">
        <f>C295+C298+C309+C316+C324+C333+C347+C357+C367+C375+C381</f>
        <v>13609</v>
      </c>
      <c r="D294" s="110">
        <f>(C294-B294)/B294*100</f>
        <v>10.5703607409815</v>
      </c>
    </row>
    <row r="295" s="92" customFormat="1" ht="16" customHeight="1" spans="1:4">
      <c r="A295" s="107" t="s">
        <v>344</v>
      </c>
      <c r="B295" s="160"/>
      <c r="C295" s="114">
        <f>SUM(C296:C297)</f>
        <v>0</v>
      </c>
      <c r="D295" s="110"/>
    </row>
    <row r="296" s="92" customFormat="1" ht="16" customHeight="1" spans="1:4">
      <c r="A296" s="112" t="s">
        <v>345</v>
      </c>
      <c r="B296" s="160"/>
      <c r="C296" s="113"/>
      <c r="D296" s="110"/>
    </row>
    <row r="297" s="92" customFormat="1" ht="16" customHeight="1" spans="1:4">
      <c r="A297" s="112" t="s">
        <v>346</v>
      </c>
      <c r="B297" s="160"/>
      <c r="C297" s="113"/>
      <c r="D297" s="110"/>
    </row>
    <row r="298" s="92" customFormat="1" ht="16" customHeight="1" spans="1:4">
      <c r="A298" s="107" t="s">
        <v>347</v>
      </c>
      <c r="B298" s="160">
        <f>SUM(B299:B308)</f>
        <v>11186</v>
      </c>
      <c r="C298" s="109">
        <f>SUM(C299:C308)</f>
        <v>12831</v>
      </c>
      <c r="D298" s="110">
        <f>(C298-B298)/B298*100</f>
        <v>14.7058823529412</v>
      </c>
    </row>
    <row r="299" s="92" customFormat="1" ht="16" customHeight="1" spans="1:4">
      <c r="A299" s="112" t="s">
        <v>166</v>
      </c>
      <c r="B299" s="160">
        <v>8002</v>
      </c>
      <c r="C299" s="113">
        <v>9344</v>
      </c>
      <c r="D299" s="110">
        <f>(C299-B299)/B299*100</f>
        <v>16.7708072981755</v>
      </c>
    </row>
    <row r="300" s="92" customFormat="1" ht="16" customHeight="1" spans="1:4">
      <c r="A300" s="112" t="s">
        <v>167</v>
      </c>
      <c r="B300" s="160">
        <v>2908</v>
      </c>
      <c r="C300" s="113">
        <v>3487</v>
      </c>
      <c r="D300" s="110">
        <f>(C300-B300)/B300*100</f>
        <v>19.9105914718019</v>
      </c>
    </row>
    <row r="301" s="92" customFormat="1" ht="16" customHeight="1" spans="1:4">
      <c r="A301" s="112" t="s">
        <v>168</v>
      </c>
      <c r="B301" s="160"/>
      <c r="C301" s="113"/>
      <c r="D301" s="110"/>
    </row>
    <row r="302" s="92" customFormat="1" ht="16" customHeight="1" spans="1:4">
      <c r="A302" s="119" t="s">
        <v>207</v>
      </c>
      <c r="B302" s="160"/>
      <c r="C302" s="113"/>
      <c r="D302" s="110"/>
    </row>
    <row r="303" s="92" customFormat="1" ht="16" customHeight="1" spans="1:4">
      <c r="A303" s="112" t="s">
        <v>348</v>
      </c>
      <c r="B303" s="160"/>
      <c r="C303" s="113"/>
      <c r="D303" s="110"/>
    </row>
    <row r="304" s="92" customFormat="1" ht="16" customHeight="1" spans="1:4">
      <c r="A304" s="112" t="s">
        <v>349</v>
      </c>
      <c r="B304" s="160"/>
      <c r="C304" s="113"/>
      <c r="D304" s="110"/>
    </row>
    <row r="305" s="92" customFormat="1" ht="16" customHeight="1" spans="1:4">
      <c r="A305" s="112" t="s">
        <v>350</v>
      </c>
      <c r="B305" s="160"/>
      <c r="C305" s="113"/>
      <c r="D305" s="110"/>
    </row>
    <row r="306" s="92" customFormat="1" ht="16" customHeight="1" spans="1:4">
      <c r="A306" s="112" t="s">
        <v>351</v>
      </c>
      <c r="B306" s="160"/>
      <c r="C306" s="113"/>
      <c r="D306" s="110"/>
    </row>
    <row r="307" s="92" customFormat="1" ht="16" customHeight="1" spans="1:4">
      <c r="A307" s="112" t="s">
        <v>175</v>
      </c>
      <c r="B307" s="160"/>
      <c r="C307" s="113"/>
      <c r="D307" s="110"/>
    </row>
    <row r="308" s="92" customFormat="1" ht="16" customHeight="1" spans="1:4">
      <c r="A308" s="112" t="s">
        <v>352</v>
      </c>
      <c r="B308" s="160">
        <v>276</v>
      </c>
      <c r="C308" s="113"/>
      <c r="D308" s="110">
        <f>(C308-B308)/B308*100</f>
        <v>-100</v>
      </c>
    </row>
    <row r="309" s="92" customFormat="1" ht="16" customHeight="1" spans="1:4">
      <c r="A309" s="107" t="s">
        <v>353</v>
      </c>
      <c r="B309" s="160"/>
      <c r="C309" s="114">
        <f>SUM(C310:C315)</f>
        <v>0</v>
      </c>
      <c r="D309" s="110"/>
    </row>
    <row r="310" s="92" customFormat="1" ht="16" customHeight="1" spans="1:4">
      <c r="A310" s="112" t="s">
        <v>166</v>
      </c>
      <c r="B310" s="160"/>
      <c r="C310" s="113"/>
      <c r="D310" s="110"/>
    </row>
    <row r="311" s="92" customFormat="1" ht="16" customHeight="1" spans="1:4">
      <c r="A311" s="112" t="s">
        <v>167</v>
      </c>
      <c r="B311" s="160"/>
      <c r="C311" s="113"/>
      <c r="D311" s="110"/>
    </row>
    <row r="312" s="92" customFormat="1" ht="16" customHeight="1" spans="1:4">
      <c r="A312" s="112" t="s">
        <v>168</v>
      </c>
      <c r="B312" s="160"/>
      <c r="C312" s="113"/>
      <c r="D312" s="110"/>
    </row>
    <row r="313" s="92" customFormat="1" ht="16" customHeight="1" spans="1:4">
      <c r="A313" s="112" t="s">
        <v>354</v>
      </c>
      <c r="B313" s="160"/>
      <c r="C313" s="113"/>
      <c r="D313" s="110"/>
    </row>
    <row r="314" s="92" customFormat="1" ht="16" customHeight="1" spans="1:4">
      <c r="A314" s="112" t="s">
        <v>175</v>
      </c>
      <c r="B314" s="160"/>
      <c r="C314" s="113"/>
      <c r="D314" s="110"/>
    </row>
    <row r="315" s="92" customFormat="1" ht="16" customHeight="1" spans="1:4">
      <c r="A315" s="112" t="s">
        <v>355</v>
      </c>
      <c r="B315" s="160"/>
      <c r="C315" s="113"/>
      <c r="D315" s="110"/>
    </row>
    <row r="316" s="92" customFormat="1" ht="16" customHeight="1" spans="1:4">
      <c r="A316" s="107" t="s">
        <v>356</v>
      </c>
      <c r="B316" s="160"/>
      <c r="C316" s="109">
        <f>SUM(C317:C323)</f>
        <v>0</v>
      </c>
      <c r="D316" s="110"/>
    </row>
    <row r="317" s="92" customFormat="1" ht="16" customHeight="1" spans="1:4">
      <c r="A317" s="112" t="s">
        <v>166</v>
      </c>
      <c r="B317" s="160"/>
      <c r="C317" s="113"/>
      <c r="D317" s="110"/>
    </row>
    <row r="318" s="92" customFormat="1" ht="16" customHeight="1" spans="1:4">
      <c r="A318" s="112" t="s">
        <v>167</v>
      </c>
      <c r="B318" s="160"/>
      <c r="C318" s="113"/>
      <c r="D318" s="110"/>
    </row>
    <row r="319" s="92" customFormat="1" ht="16" customHeight="1" spans="1:4">
      <c r="A319" s="112" t="s">
        <v>168</v>
      </c>
      <c r="B319" s="160"/>
      <c r="C319" s="113"/>
      <c r="D319" s="110"/>
    </row>
    <row r="320" s="92" customFormat="1" ht="16" customHeight="1" spans="1:4">
      <c r="A320" s="112" t="s">
        <v>357</v>
      </c>
      <c r="B320" s="160"/>
      <c r="C320" s="113"/>
      <c r="D320" s="110"/>
    </row>
    <row r="321" s="92" customFormat="1" ht="16" customHeight="1" spans="1:4">
      <c r="A321" s="112" t="s">
        <v>358</v>
      </c>
      <c r="B321" s="160"/>
      <c r="C321" s="113"/>
      <c r="D321" s="110"/>
    </row>
    <row r="322" s="92" customFormat="1" ht="16" customHeight="1" spans="1:4">
      <c r="A322" s="112" t="s">
        <v>175</v>
      </c>
      <c r="B322" s="160"/>
      <c r="C322" s="113"/>
      <c r="D322" s="110"/>
    </row>
    <row r="323" s="92" customFormat="1" ht="16" customHeight="1" spans="1:4">
      <c r="A323" s="112" t="s">
        <v>359</v>
      </c>
      <c r="B323" s="160"/>
      <c r="C323" s="113"/>
      <c r="D323" s="110"/>
    </row>
    <row r="324" s="92" customFormat="1" ht="16" customHeight="1" spans="1:4">
      <c r="A324" s="107" t="s">
        <v>360</v>
      </c>
      <c r="B324" s="160"/>
      <c r="C324" s="114">
        <f>SUM(C325:C332)</f>
        <v>0</v>
      </c>
      <c r="D324" s="110"/>
    </row>
    <row r="325" s="92" customFormat="1" ht="16" customHeight="1" spans="1:4">
      <c r="A325" s="112" t="s">
        <v>166</v>
      </c>
      <c r="B325" s="160"/>
      <c r="C325" s="113"/>
      <c r="D325" s="110"/>
    </row>
    <row r="326" s="92" customFormat="1" ht="16" customHeight="1" spans="1:4">
      <c r="A326" s="112" t="s">
        <v>167</v>
      </c>
      <c r="B326" s="160"/>
      <c r="C326" s="113"/>
      <c r="D326" s="110"/>
    </row>
    <row r="327" s="92" customFormat="1" ht="16" customHeight="1" spans="1:4">
      <c r="A327" s="112" t="s">
        <v>168</v>
      </c>
      <c r="B327" s="160"/>
      <c r="C327" s="113"/>
      <c r="D327" s="110"/>
    </row>
    <row r="328" s="92" customFormat="1" ht="16" customHeight="1" spans="1:4">
      <c r="A328" s="112" t="s">
        <v>361</v>
      </c>
      <c r="B328" s="160"/>
      <c r="C328" s="113"/>
      <c r="D328" s="110"/>
    </row>
    <row r="329" s="92" customFormat="1" ht="16" customHeight="1" spans="1:4">
      <c r="A329" s="112" t="s">
        <v>362</v>
      </c>
      <c r="B329" s="160"/>
      <c r="C329" s="113"/>
      <c r="D329" s="110"/>
    </row>
    <row r="330" s="92" customFormat="1" ht="16" customHeight="1" spans="1:4">
      <c r="A330" s="112" t="s">
        <v>363</v>
      </c>
      <c r="B330" s="160"/>
      <c r="C330" s="113"/>
      <c r="D330" s="110"/>
    </row>
    <row r="331" s="92" customFormat="1" ht="16" customHeight="1" spans="1:4">
      <c r="A331" s="112" t="s">
        <v>175</v>
      </c>
      <c r="B331" s="160"/>
      <c r="C331" s="113"/>
      <c r="D331" s="110"/>
    </row>
    <row r="332" s="92" customFormat="1" ht="16" customHeight="1" spans="1:4">
      <c r="A332" s="112" t="s">
        <v>364</v>
      </c>
      <c r="B332" s="160"/>
      <c r="C332" s="113"/>
      <c r="D332" s="110"/>
    </row>
    <row r="333" s="92" customFormat="1" ht="16" customHeight="1" spans="1:4">
      <c r="A333" s="107" t="s">
        <v>365</v>
      </c>
      <c r="B333" s="160">
        <f>SUM(B334:B346)</f>
        <v>1122</v>
      </c>
      <c r="C333" s="109">
        <f>SUM(C334:C346)</f>
        <v>778</v>
      </c>
      <c r="D333" s="110">
        <f>(C333-B333)/B333*100</f>
        <v>-30.6595365418895</v>
      </c>
    </row>
    <row r="334" s="92" customFormat="1" ht="16" customHeight="1" spans="1:4">
      <c r="A334" s="112" t="s">
        <v>166</v>
      </c>
      <c r="B334" s="160">
        <v>1051</v>
      </c>
      <c r="C334" s="113">
        <v>757</v>
      </c>
      <c r="D334" s="110">
        <f>(C334-B334)/B334*100</f>
        <v>-27.9733587059943</v>
      </c>
    </row>
    <row r="335" s="92" customFormat="1" ht="16" customHeight="1" spans="1:4">
      <c r="A335" s="112" t="s">
        <v>167</v>
      </c>
      <c r="B335" s="160"/>
      <c r="C335" s="113"/>
      <c r="D335" s="110"/>
    </row>
    <row r="336" s="92" customFormat="1" ht="16" customHeight="1" spans="1:4">
      <c r="A336" s="112" t="s">
        <v>168</v>
      </c>
      <c r="B336" s="160"/>
      <c r="C336" s="113"/>
      <c r="D336" s="110"/>
    </row>
    <row r="337" s="92" customFormat="1" ht="16" customHeight="1" spans="1:4">
      <c r="A337" s="112" t="s">
        <v>366</v>
      </c>
      <c r="B337" s="160"/>
      <c r="C337" s="113"/>
      <c r="D337" s="110"/>
    </row>
    <row r="338" s="92" customFormat="1" ht="16" customHeight="1" spans="1:4">
      <c r="A338" s="112" t="s">
        <v>367</v>
      </c>
      <c r="B338" s="160"/>
      <c r="C338" s="113"/>
      <c r="D338" s="110"/>
    </row>
    <row r="339" s="92" customFormat="1" ht="16" customHeight="1" spans="1:4">
      <c r="A339" s="112" t="s">
        <v>368</v>
      </c>
      <c r="B339" s="160">
        <v>71</v>
      </c>
      <c r="C339" s="113">
        <v>21</v>
      </c>
      <c r="D339" s="110">
        <f>(C339-B339)/B339*100</f>
        <v>-70.4225352112676</v>
      </c>
    </row>
    <row r="340" s="92" customFormat="1" ht="16" customHeight="1" spans="1:4">
      <c r="A340" s="112" t="s">
        <v>369</v>
      </c>
      <c r="B340" s="160"/>
      <c r="C340" s="113"/>
      <c r="D340" s="110"/>
    </row>
    <row r="341" s="92" customFormat="1" ht="16" customHeight="1" spans="1:4">
      <c r="A341" s="112" t="s">
        <v>370</v>
      </c>
      <c r="B341" s="160"/>
      <c r="C341" s="113"/>
      <c r="D341" s="110"/>
    </row>
    <row r="342" s="92" customFormat="1" ht="16" customHeight="1" spans="1:4">
      <c r="A342" s="112" t="s">
        <v>371</v>
      </c>
      <c r="B342" s="160"/>
      <c r="C342" s="113"/>
      <c r="D342" s="110"/>
    </row>
    <row r="343" s="92" customFormat="1" ht="16" customHeight="1" spans="1:4">
      <c r="A343" s="112" t="s">
        <v>372</v>
      </c>
      <c r="B343" s="160"/>
      <c r="C343" s="113"/>
      <c r="D343" s="110"/>
    </row>
    <row r="344" s="92" customFormat="1" ht="16" customHeight="1" spans="1:4">
      <c r="A344" s="112" t="s">
        <v>207</v>
      </c>
      <c r="B344" s="160"/>
      <c r="C344" s="113"/>
      <c r="D344" s="110"/>
    </row>
    <row r="345" s="92" customFormat="1" ht="16" customHeight="1" spans="1:4">
      <c r="A345" s="112" t="s">
        <v>175</v>
      </c>
      <c r="B345" s="160"/>
      <c r="C345" s="113"/>
      <c r="D345" s="110"/>
    </row>
    <row r="346" s="92" customFormat="1" ht="16" customHeight="1" spans="1:4">
      <c r="A346" s="112" t="s">
        <v>373</v>
      </c>
      <c r="B346" s="160"/>
      <c r="C346" s="113"/>
      <c r="D346" s="110"/>
    </row>
    <row r="347" s="92" customFormat="1" ht="16" customHeight="1" spans="1:4">
      <c r="A347" s="107" t="s">
        <v>374</v>
      </c>
      <c r="B347" s="160"/>
      <c r="C347" s="109">
        <f>SUM(C348:C356)</f>
        <v>0</v>
      </c>
      <c r="D347" s="110"/>
    </row>
    <row r="348" s="92" customFormat="1" ht="16" customHeight="1" spans="1:4">
      <c r="A348" s="112" t="s">
        <v>166</v>
      </c>
      <c r="B348" s="160"/>
      <c r="C348" s="113"/>
      <c r="D348" s="110"/>
    </row>
    <row r="349" s="92" customFormat="1" ht="16" customHeight="1" spans="1:4">
      <c r="A349" s="112" t="s">
        <v>167</v>
      </c>
      <c r="B349" s="160"/>
      <c r="C349" s="113"/>
      <c r="D349" s="110"/>
    </row>
    <row r="350" s="92" customFormat="1" ht="16" customHeight="1" spans="1:4">
      <c r="A350" s="112" t="s">
        <v>168</v>
      </c>
      <c r="B350" s="160"/>
      <c r="C350" s="113"/>
      <c r="D350" s="110"/>
    </row>
    <row r="351" s="92" customFormat="1" ht="16" customHeight="1" spans="1:4">
      <c r="A351" s="112" t="s">
        <v>375</v>
      </c>
      <c r="B351" s="160"/>
      <c r="C351" s="113"/>
      <c r="D351" s="110"/>
    </row>
    <row r="352" s="92" customFormat="1" ht="16" customHeight="1" spans="1:4">
      <c r="A352" s="112" t="s">
        <v>376</v>
      </c>
      <c r="B352" s="160"/>
      <c r="C352" s="113"/>
      <c r="D352" s="110"/>
    </row>
    <row r="353" s="92" customFormat="1" ht="16" customHeight="1" spans="1:4">
      <c r="A353" s="112" t="s">
        <v>377</v>
      </c>
      <c r="B353" s="160"/>
      <c r="C353" s="113"/>
      <c r="D353" s="110"/>
    </row>
    <row r="354" s="92" customFormat="1" ht="16" customHeight="1" spans="1:4">
      <c r="A354" s="112" t="s">
        <v>207</v>
      </c>
      <c r="B354" s="160"/>
      <c r="C354" s="113"/>
      <c r="D354" s="110"/>
    </row>
    <row r="355" s="92" customFormat="1" ht="16" customHeight="1" spans="1:4">
      <c r="A355" s="112" t="s">
        <v>175</v>
      </c>
      <c r="B355" s="160"/>
      <c r="C355" s="113"/>
      <c r="D355" s="110"/>
    </row>
    <row r="356" s="92" customFormat="1" ht="16" customHeight="1" spans="1:4">
      <c r="A356" s="112" t="s">
        <v>378</v>
      </c>
      <c r="B356" s="160"/>
      <c r="C356" s="113"/>
      <c r="D356" s="110"/>
    </row>
    <row r="357" s="92" customFormat="1" ht="16" customHeight="1" spans="1:4">
      <c r="A357" s="107" t="s">
        <v>379</v>
      </c>
      <c r="B357" s="160"/>
      <c r="C357" s="114">
        <f>SUM(C358:C366)</f>
        <v>0</v>
      </c>
      <c r="D357" s="110"/>
    </row>
    <row r="358" s="92" customFormat="1" ht="16" customHeight="1" spans="1:4">
      <c r="A358" s="112" t="s">
        <v>166</v>
      </c>
      <c r="B358" s="160"/>
      <c r="C358" s="113"/>
      <c r="D358" s="110"/>
    </row>
    <row r="359" s="92" customFormat="1" ht="16" customHeight="1" spans="1:4">
      <c r="A359" s="112" t="s">
        <v>167</v>
      </c>
      <c r="B359" s="160"/>
      <c r="C359" s="113"/>
      <c r="D359" s="110"/>
    </row>
    <row r="360" s="92" customFormat="1" ht="16" customHeight="1" spans="1:4">
      <c r="A360" s="112" t="s">
        <v>168</v>
      </c>
      <c r="B360" s="160"/>
      <c r="C360" s="113"/>
      <c r="D360" s="110"/>
    </row>
    <row r="361" s="92" customFormat="1" ht="16" customHeight="1" spans="1:4">
      <c r="A361" s="112" t="s">
        <v>380</v>
      </c>
      <c r="B361" s="160"/>
      <c r="C361" s="113"/>
      <c r="D361" s="110"/>
    </row>
    <row r="362" s="92" customFormat="1" ht="16" customHeight="1" spans="1:4">
      <c r="A362" s="112" t="s">
        <v>381</v>
      </c>
      <c r="B362" s="160"/>
      <c r="C362" s="113"/>
      <c r="D362" s="110"/>
    </row>
    <row r="363" s="92" customFormat="1" ht="16" customHeight="1" spans="1:4">
      <c r="A363" s="112" t="s">
        <v>382</v>
      </c>
      <c r="B363" s="160"/>
      <c r="C363" s="113"/>
      <c r="D363" s="110"/>
    </row>
    <row r="364" s="92" customFormat="1" ht="16" customHeight="1" spans="1:4">
      <c r="A364" s="112" t="s">
        <v>207</v>
      </c>
      <c r="B364" s="160"/>
      <c r="C364" s="113"/>
      <c r="D364" s="110"/>
    </row>
    <row r="365" s="92" customFormat="1" ht="16" customHeight="1" spans="1:4">
      <c r="A365" s="112" t="s">
        <v>175</v>
      </c>
      <c r="B365" s="160"/>
      <c r="C365" s="113"/>
      <c r="D365" s="110"/>
    </row>
    <row r="366" s="92" customFormat="1" ht="16" customHeight="1" spans="1:4">
      <c r="A366" s="112" t="s">
        <v>383</v>
      </c>
      <c r="B366" s="160"/>
      <c r="C366" s="113"/>
      <c r="D366" s="110"/>
    </row>
    <row r="367" s="92" customFormat="1" ht="16" customHeight="1" spans="1:4">
      <c r="A367" s="120" t="s">
        <v>384</v>
      </c>
      <c r="B367" s="160"/>
      <c r="C367" s="117">
        <f>SUM(C368:C374)</f>
        <v>0</v>
      </c>
      <c r="D367" s="110"/>
    </row>
    <row r="368" s="92" customFormat="1" ht="16" customHeight="1" spans="1:4">
      <c r="A368" s="112" t="s">
        <v>166</v>
      </c>
      <c r="B368" s="160"/>
      <c r="C368" s="113"/>
      <c r="D368" s="110"/>
    </row>
    <row r="369" s="92" customFormat="1" ht="16" customHeight="1" spans="1:4">
      <c r="A369" s="112" t="s">
        <v>167</v>
      </c>
      <c r="B369" s="160"/>
      <c r="C369" s="113"/>
      <c r="D369" s="110"/>
    </row>
    <row r="370" s="92" customFormat="1" ht="16" customHeight="1" spans="1:4">
      <c r="A370" s="112" t="s">
        <v>168</v>
      </c>
      <c r="B370" s="160"/>
      <c r="C370" s="113"/>
      <c r="D370" s="110"/>
    </row>
    <row r="371" s="92" customFormat="1" ht="16" customHeight="1" spans="1:4">
      <c r="A371" s="112" t="s">
        <v>385</v>
      </c>
      <c r="B371" s="160"/>
      <c r="C371" s="113"/>
      <c r="D371" s="110"/>
    </row>
    <row r="372" s="92" customFormat="1" ht="16" customHeight="1" spans="1:4">
      <c r="A372" s="112" t="s">
        <v>386</v>
      </c>
      <c r="B372" s="160"/>
      <c r="C372" s="113"/>
      <c r="D372" s="110"/>
    </row>
    <row r="373" s="92" customFormat="1" ht="16" customHeight="1" spans="1:4">
      <c r="A373" s="112" t="s">
        <v>175</v>
      </c>
      <c r="B373" s="160"/>
      <c r="C373" s="113"/>
      <c r="D373" s="110"/>
    </row>
    <row r="374" s="92" customFormat="1" ht="16" customHeight="1" spans="1:4">
      <c r="A374" s="112" t="s">
        <v>387</v>
      </c>
      <c r="B374" s="160"/>
      <c r="C374" s="113"/>
      <c r="D374" s="110"/>
    </row>
    <row r="375" s="92" customFormat="1" ht="16" customHeight="1" spans="1:4">
      <c r="A375" s="107" t="s">
        <v>388</v>
      </c>
      <c r="B375" s="160"/>
      <c r="C375" s="114">
        <f>SUM(C376:C380)</f>
        <v>0</v>
      </c>
      <c r="D375" s="110"/>
    </row>
    <row r="376" s="92" customFormat="1" ht="16" customHeight="1" spans="1:4">
      <c r="A376" s="112" t="s">
        <v>166</v>
      </c>
      <c r="B376" s="160"/>
      <c r="C376" s="113"/>
      <c r="D376" s="110"/>
    </row>
    <row r="377" s="92" customFormat="1" ht="16" customHeight="1" spans="1:4">
      <c r="A377" s="112" t="s">
        <v>167</v>
      </c>
      <c r="B377" s="160"/>
      <c r="C377" s="113"/>
      <c r="D377" s="110"/>
    </row>
    <row r="378" s="92" customFormat="1" ht="16" customHeight="1" spans="1:4">
      <c r="A378" s="112" t="s">
        <v>207</v>
      </c>
      <c r="B378" s="160"/>
      <c r="C378" s="113"/>
      <c r="D378" s="110"/>
    </row>
    <row r="379" s="92" customFormat="1" ht="16" customHeight="1" spans="1:4">
      <c r="A379" s="112" t="s">
        <v>389</v>
      </c>
      <c r="B379" s="160"/>
      <c r="C379" s="113"/>
      <c r="D379" s="110"/>
    </row>
    <row r="380" s="92" customFormat="1" ht="16" customHeight="1" spans="1:4">
      <c r="A380" s="112" t="s">
        <v>390</v>
      </c>
      <c r="B380" s="160"/>
      <c r="C380" s="113"/>
      <c r="D380" s="110"/>
    </row>
    <row r="381" s="92" customFormat="1" ht="16" customHeight="1" spans="1:4">
      <c r="A381" s="107" t="s">
        <v>391</v>
      </c>
      <c r="B381" s="160"/>
      <c r="C381" s="114">
        <f>C382+C383</f>
        <v>0</v>
      </c>
      <c r="D381" s="110"/>
    </row>
    <row r="382" s="92" customFormat="1" ht="16" customHeight="1" spans="1:4">
      <c r="A382" s="112" t="s">
        <v>392</v>
      </c>
      <c r="B382" s="160"/>
      <c r="C382" s="113"/>
      <c r="D382" s="110"/>
    </row>
    <row r="383" s="92" customFormat="1" ht="16" customHeight="1" spans="1:4">
      <c r="A383" s="112" t="s">
        <v>393</v>
      </c>
      <c r="B383" s="160"/>
      <c r="C383" s="113"/>
      <c r="D383" s="110"/>
    </row>
    <row r="384" s="92" customFormat="1" ht="16" customHeight="1" spans="1:4">
      <c r="A384" s="107" t="s">
        <v>394</v>
      </c>
      <c r="B384" s="160">
        <f>SUM(B385,B390,B397,B403,B409,B413,B417,B421,B427,B434)</f>
        <v>81282</v>
      </c>
      <c r="C384" s="109">
        <f>C385+C390+C397+C403+C409+C413+C417+C421+C427+C434</f>
        <v>91667</v>
      </c>
      <c r="D384" s="110">
        <f>(C384-B384)/B384*100</f>
        <v>12.7765064836003</v>
      </c>
    </row>
    <row r="385" s="92" customFormat="1" ht="16" customHeight="1" spans="1:4">
      <c r="A385" s="107" t="s">
        <v>395</v>
      </c>
      <c r="B385" s="160">
        <f>SUM(B386:B389)</f>
        <v>2685</v>
      </c>
      <c r="C385" s="109">
        <f>SUM(C386:C389)</f>
        <v>423</v>
      </c>
      <c r="D385" s="110">
        <f>(C385-B385)/B385*100</f>
        <v>-84.2458100558659</v>
      </c>
    </row>
    <row r="386" s="92" customFormat="1" ht="16" customHeight="1" spans="1:4">
      <c r="A386" s="112" t="s">
        <v>166</v>
      </c>
      <c r="B386" s="160">
        <v>2685</v>
      </c>
      <c r="C386" s="113">
        <v>423</v>
      </c>
      <c r="D386" s="110">
        <f>(C386-B386)/B386*100</f>
        <v>-84.2458100558659</v>
      </c>
    </row>
    <row r="387" s="92" customFormat="1" ht="16" customHeight="1" spans="1:4">
      <c r="A387" s="112" t="s">
        <v>167</v>
      </c>
      <c r="B387" s="160"/>
      <c r="C387" s="113"/>
      <c r="D387" s="110"/>
    </row>
    <row r="388" s="92" customFormat="1" ht="16" customHeight="1" spans="1:4">
      <c r="A388" s="112" t="s">
        <v>168</v>
      </c>
      <c r="B388" s="160"/>
      <c r="C388" s="113"/>
      <c r="D388" s="110"/>
    </row>
    <row r="389" s="92" customFormat="1" ht="16" customHeight="1" spans="1:4">
      <c r="A389" s="112" t="s">
        <v>396</v>
      </c>
      <c r="B389" s="160"/>
      <c r="C389" s="113"/>
      <c r="D389" s="110"/>
    </row>
    <row r="390" s="92" customFormat="1" ht="16" customHeight="1" spans="1:4">
      <c r="A390" s="107" t="s">
        <v>397</v>
      </c>
      <c r="B390" s="160">
        <f>SUM(B391:B396)</f>
        <v>70377</v>
      </c>
      <c r="C390" s="109">
        <f>SUM(C391:C396)</f>
        <v>82906</v>
      </c>
      <c r="D390" s="110">
        <f t="shared" ref="D390:D397" si="1">(C390-B390)/B390*100</f>
        <v>17.8026912201429</v>
      </c>
    </row>
    <row r="391" s="92" customFormat="1" ht="16" customHeight="1" spans="1:4">
      <c r="A391" s="112" t="s">
        <v>398</v>
      </c>
      <c r="B391" s="160">
        <v>7748</v>
      </c>
      <c r="C391" s="113">
        <v>2444</v>
      </c>
      <c r="D391" s="110">
        <f t="shared" si="1"/>
        <v>-68.4563758389262</v>
      </c>
    </row>
    <row r="392" s="92" customFormat="1" ht="16" customHeight="1" spans="1:4">
      <c r="A392" s="112" t="s">
        <v>399</v>
      </c>
      <c r="B392" s="160">
        <v>37357</v>
      </c>
      <c r="C392" s="113">
        <v>53237</v>
      </c>
      <c r="D392" s="110">
        <f t="shared" si="1"/>
        <v>42.5087667639264</v>
      </c>
    </row>
    <row r="393" s="92" customFormat="1" ht="16" customHeight="1" spans="1:4">
      <c r="A393" s="112" t="s">
        <v>400</v>
      </c>
      <c r="B393" s="160">
        <v>7989</v>
      </c>
      <c r="C393" s="113">
        <v>19557</v>
      </c>
      <c r="D393" s="110">
        <f t="shared" si="1"/>
        <v>144.799098760796</v>
      </c>
    </row>
    <row r="394" s="92" customFormat="1" ht="16" customHeight="1" spans="1:4">
      <c r="A394" s="112" t="s">
        <v>401</v>
      </c>
      <c r="B394" s="160">
        <v>17283</v>
      </c>
      <c r="C394" s="113">
        <v>7668</v>
      </c>
      <c r="D394" s="110">
        <f t="shared" si="1"/>
        <v>-55.6327026557889</v>
      </c>
    </row>
    <row r="395" s="92" customFormat="1" ht="16" customHeight="1" spans="1:4">
      <c r="A395" s="112" t="s">
        <v>402</v>
      </c>
      <c r="B395" s="160"/>
      <c r="C395" s="113"/>
      <c r="D395" s="110"/>
    </row>
    <row r="396" s="92" customFormat="1" ht="16" customHeight="1" spans="1:4">
      <c r="A396" s="112" t="s">
        <v>403</v>
      </c>
      <c r="B396" s="160"/>
      <c r="C396" s="113"/>
      <c r="D396" s="110"/>
    </row>
    <row r="397" s="92" customFormat="1" ht="16" customHeight="1" spans="1:4">
      <c r="A397" s="107" t="s">
        <v>404</v>
      </c>
      <c r="B397" s="160">
        <f>SUM(B398:B402)</f>
        <v>1994</v>
      </c>
      <c r="C397" s="109">
        <f>SUM(C398:C402)</f>
        <v>2515</v>
      </c>
      <c r="D397" s="110">
        <f t="shared" si="1"/>
        <v>26.1283851554664</v>
      </c>
    </row>
    <row r="398" s="92" customFormat="1" ht="16" customHeight="1" spans="1:4">
      <c r="A398" s="112" t="s">
        <v>405</v>
      </c>
      <c r="B398" s="160"/>
      <c r="C398" s="113"/>
      <c r="D398" s="110"/>
    </row>
    <row r="399" s="92" customFormat="1" ht="16" customHeight="1" spans="1:4">
      <c r="A399" s="112" t="s">
        <v>406</v>
      </c>
      <c r="B399" s="160">
        <v>1994</v>
      </c>
      <c r="C399" s="113"/>
      <c r="D399" s="110">
        <f>(C399-B399)/B399*100</f>
        <v>-100</v>
      </c>
    </row>
    <row r="400" s="92" customFormat="1" ht="16" customHeight="1" spans="1:4">
      <c r="A400" s="112" t="s">
        <v>407</v>
      </c>
      <c r="B400" s="160"/>
      <c r="C400" s="113"/>
      <c r="D400" s="110"/>
    </row>
    <row r="401" s="92" customFormat="1" ht="16" customHeight="1" spans="1:4">
      <c r="A401" s="112" t="s">
        <v>408</v>
      </c>
      <c r="B401" s="160"/>
      <c r="C401" s="113">
        <v>2515</v>
      </c>
      <c r="D401" s="110"/>
    </row>
    <row r="402" s="92" customFormat="1" ht="16" customHeight="1" spans="1:4">
      <c r="A402" s="112" t="s">
        <v>409</v>
      </c>
      <c r="B402" s="160"/>
      <c r="C402" s="113"/>
      <c r="D402" s="110"/>
    </row>
    <row r="403" s="92" customFormat="1" ht="16" customHeight="1" spans="1:4">
      <c r="A403" s="107" t="s">
        <v>410</v>
      </c>
      <c r="B403" s="160">
        <f>SUM(B404:B408)</f>
        <v>85</v>
      </c>
      <c r="C403" s="109">
        <f>SUM(C404:C408)</f>
        <v>70</v>
      </c>
      <c r="D403" s="110">
        <f>(C403-B403)/B403*100</f>
        <v>-17.6470588235294</v>
      </c>
    </row>
    <row r="404" s="92" customFormat="1" ht="16" customHeight="1" spans="1:4">
      <c r="A404" s="112" t="s">
        <v>411</v>
      </c>
      <c r="B404" s="160"/>
      <c r="C404" s="113"/>
      <c r="D404" s="110"/>
    </row>
    <row r="405" s="92" customFormat="1" ht="16" customHeight="1" spans="1:4">
      <c r="A405" s="112" t="s">
        <v>412</v>
      </c>
      <c r="B405" s="160"/>
      <c r="C405" s="113"/>
      <c r="D405" s="110"/>
    </row>
    <row r="406" s="92" customFormat="1" ht="16" customHeight="1" spans="1:4">
      <c r="A406" s="112" t="s">
        <v>413</v>
      </c>
      <c r="B406" s="160"/>
      <c r="C406" s="113"/>
      <c r="D406" s="110"/>
    </row>
    <row r="407" s="92" customFormat="1" ht="16" customHeight="1" spans="1:4">
      <c r="A407" s="112" t="s">
        <v>414</v>
      </c>
      <c r="B407" s="160"/>
      <c r="C407" s="113"/>
      <c r="D407" s="110"/>
    </row>
    <row r="408" s="92" customFormat="1" ht="16" customHeight="1" spans="1:4">
      <c r="A408" s="112" t="s">
        <v>415</v>
      </c>
      <c r="B408" s="160">
        <v>85</v>
      </c>
      <c r="C408" s="113">
        <v>70</v>
      </c>
      <c r="D408" s="110">
        <f>(C408-B408)/B408*100</f>
        <v>-17.6470588235294</v>
      </c>
    </row>
    <row r="409" s="92" customFormat="1" ht="16" customHeight="1" spans="1:4">
      <c r="A409" s="107" t="s">
        <v>416</v>
      </c>
      <c r="B409" s="160"/>
      <c r="C409" s="114">
        <f>SUM(C410:C412)</f>
        <v>0</v>
      </c>
      <c r="D409" s="110"/>
    </row>
    <row r="410" s="92" customFormat="1" ht="16" customHeight="1" spans="1:4">
      <c r="A410" s="112" t="s">
        <v>417</v>
      </c>
      <c r="B410" s="160"/>
      <c r="C410" s="113"/>
      <c r="D410" s="110"/>
    </row>
    <row r="411" s="92" customFormat="1" ht="16" customHeight="1" spans="1:4">
      <c r="A411" s="112" t="s">
        <v>418</v>
      </c>
      <c r="B411" s="160"/>
      <c r="C411" s="113"/>
      <c r="D411" s="110"/>
    </row>
    <row r="412" s="92" customFormat="1" ht="16" customHeight="1" spans="1:4">
      <c r="A412" s="112" t="s">
        <v>419</v>
      </c>
      <c r="B412" s="160"/>
      <c r="C412" s="113"/>
      <c r="D412" s="110"/>
    </row>
    <row r="413" s="92" customFormat="1" ht="16" customHeight="1" spans="1:4">
      <c r="A413" s="107" t="s">
        <v>420</v>
      </c>
      <c r="B413" s="160"/>
      <c r="C413" s="114">
        <f>SUM(C414:C416)</f>
        <v>0</v>
      </c>
      <c r="D413" s="110"/>
    </row>
    <row r="414" s="92" customFormat="1" ht="16" customHeight="1" spans="1:4">
      <c r="A414" s="112" t="s">
        <v>421</v>
      </c>
      <c r="B414" s="160"/>
      <c r="C414" s="113"/>
      <c r="D414" s="110"/>
    </row>
    <row r="415" s="92" customFormat="1" ht="16" customHeight="1" spans="1:4">
      <c r="A415" s="112" t="s">
        <v>422</v>
      </c>
      <c r="B415" s="160"/>
      <c r="C415" s="113"/>
      <c r="D415" s="110"/>
    </row>
    <row r="416" s="92" customFormat="1" ht="16" customHeight="1" spans="1:4">
      <c r="A416" s="112" t="s">
        <v>423</v>
      </c>
      <c r="B416" s="160"/>
      <c r="C416" s="113"/>
      <c r="D416" s="110"/>
    </row>
    <row r="417" s="92" customFormat="1" ht="16" customHeight="1" spans="1:4">
      <c r="A417" s="107" t="s">
        <v>424</v>
      </c>
      <c r="B417" s="160">
        <f>SUM(B418:B420)</f>
        <v>283</v>
      </c>
      <c r="C417" s="109">
        <f>SUM(C418:C420)</f>
        <v>334</v>
      </c>
      <c r="D417" s="110">
        <f>(C417-B417)/B417*100</f>
        <v>18.0212014134276</v>
      </c>
    </row>
    <row r="418" s="92" customFormat="1" ht="16" customHeight="1" spans="1:4">
      <c r="A418" s="112" t="s">
        <v>425</v>
      </c>
      <c r="B418" s="160">
        <v>283</v>
      </c>
      <c r="C418" s="113">
        <v>334</v>
      </c>
      <c r="D418" s="110">
        <f>(C418-B418)/B418*100</f>
        <v>18.0212014134276</v>
      </c>
    </row>
    <row r="419" s="92" customFormat="1" ht="16" customHeight="1" spans="1:4">
      <c r="A419" s="112" t="s">
        <v>426</v>
      </c>
      <c r="B419" s="160"/>
      <c r="C419" s="113"/>
      <c r="D419" s="110"/>
    </row>
    <row r="420" s="92" customFormat="1" ht="16" customHeight="1" spans="1:4">
      <c r="A420" s="112" t="s">
        <v>427</v>
      </c>
      <c r="B420" s="160"/>
      <c r="C420" s="113"/>
      <c r="D420" s="110"/>
    </row>
    <row r="421" s="92" customFormat="1" ht="16" customHeight="1" spans="1:4">
      <c r="A421" s="107" t="s">
        <v>428</v>
      </c>
      <c r="B421" s="160">
        <f>SUM(B422:B426)</f>
        <v>622</v>
      </c>
      <c r="C421" s="109">
        <f>SUM(C422:C426)</f>
        <v>610</v>
      </c>
      <c r="D421" s="110">
        <f>(C421-B421)/B421*100</f>
        <v>-1.92926045016077</v>
      </c>
    </row>
    <row r="422" s="92" customFormat="1" ht="16" customHeight="1" spans="1:4">
      <c r="A422" s="112" t="s">
        <v>429</v>
      </c>
      <c r="B422" s="160">
        <v>352</v>
      </c>
      <c r="C422" s="113">
        <v>337</v>
      </c>
      <c r="D422" s="110">
        <f>(C422-B422)/B422*100</f>
        <v>-4.26136363636364</v>
      </c>
    </row>
    <row r="423" s="92" customFormat="1" ht="16" customHeight="1" spans="1:4">
      <c r="A423" s="112" t="s">
        <v>430</v>
      </c>
      <c r="B423" s="160">
        <v>270</v>
      </c>
      <c r="C423" s="113">
        <v>273</v>
      </c>
      <c r="D423" s="110">
        <f>(C423-B423)/B423*100</f>
        <v>1.11111111111111</v>
      </c>
    </row>
    <row r="424" s="92" customFormat="1" ht="16" customHeight="1" spans="1:4">
      <c r="A424" s="112" t="s">
        <v>431</v>
      </c>
      <c r="B424" s="160"/>
      <c r="C424" s="113"/>
      <c r="D424" s="110"/>
    </row>
    <row r="425" s="92" customFormat="1" ht="16" customHeight="1" spans="1:4">
      <c r="A425" s="112" t="s">
        <v>432</v>
      </c>
      <c r="B425" s="160"/>
      <c r="C425" s="113"/>
      <c r="D425" s="110"/>
    </row>
    <row r="426" s="92" customFormat="1" ht="16" customHeight="1" spans="1:4">
      <c r="A426" s="112" t="s">
        <v>433</v>
      </c>
      <c r="B426" s="160"/>
      <c r="C426" s="113"/>
      <c r="D426" s="110"/>
    </row>
    <row r="427" s="92" customFormat="1" ht="16" customHeight="1" spans="1:4">
      <c r="A427" s="107" t="s">
        <v>434</v>
      </c>
      <c r="B427" s="160">
        <f>SUM(B428:B433)</f>
        <v>4431</v>
      </c>
      <c r="C427" s="109">
        <f>SUM(C428:C433)</f>
        <v>4172</v>
      </c>
      <c r="D427" s="110">
        <f>(C427-B427)/B427*100</f>
        <v>-5.84518167456556</v>
      </c>
    </row>
    <row r="428" s="92" customFormat="1" ht="16" customHeight="1" spans="1:4">
      <c r="A428" s="112" t="s">
        <v>435</v>
      </c>
      <c r="B428" s="160"/>
      <c r="C428" s="113"/>
      <c r="D428" s="110"/>
    </row>
    <row r="429" s="92" customFormat="1" ht="16" customHeight="1" spans="1:4">
      <c r="A429" s="112" t="s">
        <v>436</v>
      </c>
      <c r="B429" s="160"/>
      <c r="C429" s="113"/>
      <c r="D429" s="110"/>
    </row>
    <row r="430" s="92" customFormat="1" ht="16" customHeight="1" spans="1:4">
      <c r="A430" s="112" t="s">
        <v>437</v>
      </c>
      <c r="B430" s="160"/>
      <c r="C430" s="113"/>
      <c r="D430" s="110"/>
    </row>
    <row r="431" s="92" customFormat="1" ht="16" customHeight="1" spans="1:4">
      <c r="A431" s="112" t="s">
        <v>438</v>
      </c>
      <c r="B431" s="160"/>
      <c r="C431" s="113"/>
      <c r="D431" s="110"/>
    </row>
    <row r="432" s="92" customFormat="1" ht="16" customHeight="1" spans="1:4">
      <c r="A432" s="112" t="s">
        <v>439</v>
      </c>
      <c r="B432" s="160"/>
      <c r="C432" s="113"/>
      <c r="D432" s="110"/>
    </row>
    <row r="433" s="92" customFormat="1" ht="16" customHeight="1" spans="1:4">
      <c r="A433" s="112" t="s">
        <v>440</v>
      </c>
      <c r="B433" s="160">
        <v>4431</v>
      </c>
      <c r="C433" s="113">
        <v>4172</v>
      </c>
      <c r="D433" s="110">
        <f t="shared" ref="D433:D438" si="2">(C433-B433)/B433*100</f>
        <v>-5.84518167456556</v>
      </c>
    </row>
    <row r="434" s="92" customFormat="1" ht="16" customHeight="1" spans="1:4">
      <c r="A434" s="107" t="s">
        <v>441</v>
      </c>
      <c r="B434" s="160">
        <f>SUM(B435)</f>
        <v>805</v>
      </c>
      <c r="C434" s="109">
        <f>C435</f>
        <v>637</v>
      </c>
      <c r="D434" s="110">
        <f t="shared" si="2"/>
        <v>-20.8695652173913</v>
      </c>
    </row>
    <row r="435" s="92" customFormat="1" ht="16" customHeight="1" spans="1:4">
      <c r="A435" s="112" t="s">
        <v>442</v>
      </c>
      <c r="B435" s="160">
        <v>805</v>
      </c>
      <c r="C435" s="113">
        <v>637</v>
      </c>
      <c r="D435" s="110">
        <f t="shared" si="2"/>
        <v>-20.8695652173913</v>
      </c>
    </row>
    <row r="436" s="92" customFormat="1" ht="16" customHeight="1" spans="1:4">
      <c r="A436" s="107" t="s">
        <v>443</v>
      </c>
      <c r="B436" s="160">
        <f>SUM(B437,B442,B451,B457,B462,B467,B472,B479,B483,B487)</f>
        <v>21417</v>
      </c>
      <c r="C436" s="109">
        <f>SUM(C437,C442,C451,C457,C462,C467,C472,C479,C483,C487)</f>
        <v>1361</v>
      </c>
      <c r="D436" s="110">
        <f t="shared" si="2"/>
        <v>-93.6452350936172</v>
      </c>
    </row>
    <row r="437" s="92" customFormat="1" ht="16" customHeight="1" spans="1:4">
      <c r="A437" s="107" t="s">
        <v>444</v>
      </c>
      <c r="B437" s="160">
        <f>SUM(B438:B441)</f>
        <v>304</v>
      </c>
      <c r="C437" s="109">
        <f>SUM(C438:C441)</f>
        <v>264</v>
      </c>
      <c r="D437" s="110">
        <f t="shared" si="2"/>
        <v>-13.1578947368421</v>
      </c>
    </row>
    <row r="438" s="92" customFormat="1" ht="16" customHeight="1" spans="1:4">
      <c r="A438" s="112" t="s">
        <v>166</v>
      </c>
      <c r="B438" s="160">
        <v>304</v>
      </c>
      <c r="C438" s="113">
        <v>254</v>
      </c>
      <c r="D438" s="110">
        <f t="shared" si="2"/>
        <v>-16.4473684210526</v>
      </c>
    </row>
    <row r="439" s="92" customFormat="1" ht="16" customHeight="1" spans="1:4">
      <c r="A439" s="112" t="s">
        <v>167</v>
      </c>
      <c r="B439" s="160"/>
      <c r="C439" s="113"/>
      <c r="D439" s="110"/>
    </row>
    <row r="440" s="92" customFormat="1" ht="16" customHeight="1" spans="1:4">
      <c r="A440" s="112" t="s">
        <v>168</v>
      </c>
      <c r="B440" s="160"/>
      <c r="C440" s="113"/>
      <c r="D440" s="110"/>
    </row>
    <row r="441" s="92" customFormat="1" ht="16" customHeight="1" spans="1:4">
      <c r="A441" s="112" t="s">
        <v>445</v>
      </c>
      <c r="B441" s="160"/>
      <c r="C441" s="113">
        <v>10</v>
      </c>
      <c r="D441" s="110"/>
    </row>
    <row r="442" s="92" customFormat="1" ht="16" customHeight="1" spans="1:4">
      <c r="A442" s="107" t="s">
        <v>446</v>
      </c>
      <c r="B442" s="160"/>
      <c r="C442" s="114">
        <f>SUM(C443:C450)</f>
        <v>0</v>
      </c>
      <c r="D442" s="110"/>
    </row>
    <row r="443" s="92" customFormat="1" ht="16" customHeight="1" spans="1:4">
      <c r="A443" s="112" t="s">
        <v>447</v>
      </c>
      <c r="B443" s="160"/>
      <c r="C443" s="113"/>
      <c r="D443" s="110"/>
    </row>
    <row r="444" s="92" customFormat="1" ht="16" customHeight="1" spans="1:4">
      <c r="A444" s="112" t="s">
        <v>448</v>
      </c>
      <c r="B444" s="160"/>
      <c r="C444" s="113"/>
      <c r="D444" s="110"/>
    </row>
    <row r="445" s="92" customFormat="1" ht="16" customHeight="1" spans="1:4">
      <c r="A445" s="112" t="s">
        <v>449</v>
      </c>
      <c r="B445" s="160"/>
      <c r="C445" s="113"/>
      <c r="D445" s="110"/>
    </row>
    <row r="446" s="92" customFormat="1" ht="16" customHeight="1" spans="1:4">
      <c r="A446" s="112" t="s">
        <v>450</v>
      </c>
      <c r="B446" s="160"/>
      <c r="C446" s="113"/>
      <c r="D446" s="110"/>
    </row>
    <row r="447" s="92" customFormat="1" ht="16" customHeight="1" spans="1:4">
      <c r="A447" s="112" t="s">
        <v>451</v>
      </c>
      <c r="B447" s="160"/>
      <c r="C447" s="113"/>
      <c r="D447" s="110"/>
    </row>
    <row r="448" s="92" customFormat="1" ht="16" customHeight="1" spans="1:4">
      <c r="A448" s="112" t="s">
        <v>452</v>
      </c>
      <c r="B448" s="160"/>
      <c r="C448" s="113"/>
      <c r="D448" s="110"/>
    </row>
    <row r="449" s="92" customFormat="1" ht="16" customHeight="1" spans="1:4">
      <c r="A449" s="112" t="s">
        <v>453</v>
      </c>
      <c r="B449" s="160"/>
      <c r="C449" s="113"/>
      <c r="D449" s="110"/>
    </row>
    <row r="450" s="92" customFormat="1" ht="16" customHeight="1" spans="1:4">
      <c r="A450" s="112" t="s">
        <v>454</v>
      </c>
      <c r="B450" s="160"/>
      <c r="C450" s="113"/>
      <c r="D450" s="110"/>
    </row>
    <row r="451" s="92" customFormat="1" ht="16" customHeight="1" spans="1:4">
      <c r="A451" s="107" t="s">
        <v>455</v>
      </c>
      <c r="B451" s="160"/>
      <c r="C451" s="109">
        <f>SUM(C452:C456)</f>
        <v>0</v>
      </c>
      <c r="D451" s="110"/>
    </row>
    <row r="452" s="92" customFormat="1" ht="16" customHeight="1" spans="1:4">
      <c r="A452" s="112" t="s">
        <v>447</v>
      </c>
      <c r="B452" s="160"/>
      <c r="C452" s="113"/>
      <c r="D452" s="110"/>
    </row>
    <row r="453" s="92" customFormat="1" ht="16" customHeight="1" spans="1:4">
      <c r="A453" s="112" t="s">
        <v>456</v>
      </c>
      <c r="B453" s="160"/>
      <c r="C453" s="113"/>
      <c r="D453" s="110"/>
    </row>
    <row r="454" s="92" customFormat="1" ht="16" customHeight="1" spans="1:4">
      <c r="A454" s="121" t="s">
        <v>457</v>
      </c>
      <c r="B454" s="160"/>
      <c r="C454" s="113"/>
      <c r="D454" s="110"/>
    </row>
    <row r="455" s="92" customFormat="1" ht="16" customHeight="1" spans="1:4">
      <c r="A455" s="112" t="s">
        <v>458</v>
      </c>
      <c r="B455" s="160"/>
      <c r="C455" s="113"/>
      <c r="D455" s="110"/>
    </row>
    <row r="456" s="92" customFormat="1" ht="16" customHeight="1" spans="1:4">
      <c r="A456" s="112" t="s">
        <v>459</v>
      </c>
      <c r="B456" s="160"/>
      <c r="C456" s="113"/>
      <c r="D456" s="110"/>
    </row>
    <row r="457" s="92" customFormat="1" ht="16" customHeight="1" spans="1:4">
      <c r="A457" s="107" t="s">
        <v>460</v>
      </c>
      <c r="B457" s="160">
        <f>SUM(B458:B461)</f>
        <v>21010</v>
      </c>
      <c r="C457" s="109">
        <f>SUM(C458:C461)</f>
        <v>1000</v>
      </c>
      <c r="D457" s="110">
        <f>(C457-B457)/B457*100</f>
        <v>-95.2403617325083</v>
      </c>
    </row>
    <row r="458" s="92" customFormat="1" ht="16" customHeight="1" spans="1:4">
      <c r="A458" s="112" t="s">
        <v>447</v>
      </c>
      <c r="B458" s="160"/>
      <c r="C458" s="113"/>
      <c r="D458" s="110"/>
    </row>
    <row r="459" s="92" customFormat="1" ht="16" customHeight="1" spans="1:4">
      <c r="A459" s="112" t="s">
        <v>461</v>
      </c>
      <c r="B459" s="160"/>
      <c r="C459" s="113"/>
      <c r="D459" s="110"/>
    </row>
    <row r="460" s="92" customFormat="1" ht="16" customHeight="1" spans="1:4">
      <c r="A460" s="112" t="s">
        <v>462</v>
      </c>
      <c r="B460" s="160"/>
      <c r="C460" s="113"/>
      <c r="D460" s="110"/>
    </row>
    <row r="461" s="92" customFormat="1" ht="16" customHeight="1" spans="1:4">
      <c r="A461" s="112" t="s">
        <v>463</v>
      </c>
      <c r="B461" s="160">
        <v>21010</v>
      </c>
      <c r="C461" s="113">
        <v>1000</v>
      </c>
      <c r="D461" s="110">
        <f>(C461-B461)/B461*100</f>
        <v>-95.2403617325083</v>
      </c>
    </row>
    <row r="462" s="92" customFormat="1" ht="16" customHeight="1" spans="1:4">
      <c r="A462" s="107" t="s">
        <v>464</v>
      </c>
      <c r="B462" s="160"/>
      <c r="C462" s="114">
        <f>SUM(C463:C466)</f>
        <v>0</v>
      </c>
      <c r="D462" s="110"/>
    </row>
    <row r="463" s="92" customFormat="1" ht="16" customHeight="1" spans="1:4">
      <c r="A463" s="112" t="s">
        <v>447</v>
      </c>
      <c r="B463" s="160"/>
      <c r="C463" s="113"/>
      <c r="D463" s="110"/>
    </row>
    <row r="464" s="92" customFormat="1" ht="16" customHeight="1" spans="1:4">
      <c r="A464" s="112" t="s">
        <v>465</v>
      </c>
      <c r="B464" s="160"/>
      <c r="C464" s="113"/>
      <c r="D464" s="110"/>
    </row>
    <row r="465" s="92" customFormat="1" ht="16" customHeight="1" spans="1:4">
      <c r="A465" s="112" t="s">
        <v>466</v>
      </c>
      <c r="B465" s="160"/>
      <c r="C465" s="113"/>
      <c r="D465" s="110"/>
    </row>
    <row r="466" s="92" customFormat="1" ht="16" customHeight="1" spans="1:4">
      <c r="A466" s="112" t="s">
        <v>467</v>
      </c>
      <c r="B466" s="160"/>
      <c r="C466" s="113"/>
      <c r="D466" s="110"/>
    </row>
    <row r="467" s="92" customFormat="1" ht="16" customHeight="1" spans="1:4">
      <c r="A467" s="107" t="s">
        <v>468</v>
      </c>
      <c r="B467" s="160"/>
      <c r="C467" s="114">
        <f>SUM(C468:C471)</f>
        <v>0</v>
      </c>
      <c r="D467" s="110"/>
    </row>
    <row r="468" s="92" customFormat="1" ht="16" customHeight="1" spans="1:4">
      <c r="A468" s="112" t="s">
        <v>469</v>
      </c>
      <c r="B468" s="160"/>
      <c r="C468" s="113"/>
      <c r="D468" s="110"/>
    </row>
    <row r="469" s="92" customFormat="1" ht="16" customHeight="1" spans="1:4">
      <c r="A469" s="112" t="s">
        <v>470</v>
      </c>
      <c r="B469" s="160"/>
      <c r="C469" s="113"/>
      <c r="D469" s="110"/>
    </row>
    <row r="470" s="92" customFormat="1" ht="16" customHeight="1" spans="1:4">
      <c r="A470" s="112" t="s">
        <v>471</v>
      </c>
      <c r="B470" s="160"/>
      <c r="C470" s="113"/>
      <c r="D470" s="110"/>
    </row>
    <row r="471" s="92" customFormat="1" ht="16" customHeight="1" spans="1:4">
      <c r="A471" s="112" t="s">
        <v>472</v>
      </c>
      <c r="B471" s="160"/>
      <c r="C471" s="113"/>
      <c r="D471" s="110"/>
    </row>
    <row r="472" s="92" customFormat="1" ht="16" customHeight="1" spans="1:4">
      <c r="A472" s="107" t="s">
        <v>473</v>
      </c>
      <c r="B472" s="160">
        <f>SUM(B473:B478)</f>
        <v>103</v>
      </c>
      <c r="C472" s="109">
        <f>SUM(C473:C478)</f>
        <v>97</v>
      </c>
      <c r="D472" s="110">
        <f>(C472-B472)/B472*100</f>
        <v>-5.8252427184466</v>
      </c>
    </row>
    <row r="473" s="92" customFormat="1" ht="16" customHeight="1" spans="1:4">
      <c r="A473" s="112" t="s">
        <v>447</v>
      </c>
      <c r="B473" s="160">
        <v>103</v>
      </c>
      <c r="C473" s="113">
        <v>97</v>
      </c>
      <c r="D473" s="110">
        <f>(C473-B473)/B473*100</f>
        <v>-5.8252427184466</v>
      </c>
    </row>
    <row r="474" s="92" customFormat="1" ht="16" customHeight="1" spans="1:4">
      <c r="A474" s="112" t="s">
        <v>474</v>
      </c>
      <c r="B474" s="160"/>
      <c r="C474" s="113"/>
      <c r="D474" s="110"/>
    </row>
    <row r="475" s="92" customFormat="1" ht="16" customHeight="1" spans="1:4">
      <c r="A475" s="112" t="s">
        <v>475</v>
      </c>
      <c r="B475" s="160"/>
      <c r="C475" s="113"/>
      <c r="D475" s="110"/>
    </row>
    <row r="476" s="92" customFormat="1" ht="16" customHeight="1" spans="1:4">
      <c r="A476" s="112" t="s">
        <v>476</v>
      </c>
      <c r="B476" s="160"/>
      <c r="C476" s="113"/>
      <c r="D476" s="110"/>
    </row>
    <row r="477" s="92" customFormat="1" ht="16" customHeight="1" spans="1:4">
      <c r="A477" s="112" t="s">
        <v>477</v>
      </c>
      <c r="B477" s="160"/>
      <c r="C477" s="113"/>
      <c r="D477" s="110"/>
    </row>
    <row r="478" s="92" customFormat="1" ht="16" customHeight="1" spans="1:4">
      <c r="A478" s="112" t="s">
        <v>478</v>
      </c>
      <c r="B478" s="160"/>
      <c r="C478" s="113"/>
      <c r="D478" s="110"/>
    </row>
    <row r="479" s="92" customFormat="1" ht="16" customHeight="1" spans="1:4">
      <c r="A479" s="107" t="s">
        <v>479</v>
      </c>
      <c r="B479" s="160"/>
      <c r="C479" s="114">
        <f>SUM(C480:C482)</f>
        <v>0</v>
      </c>
      <c r="D479" s="110"/>
    </row>
    <row r="480" s="92" customFormat="1" ht="16" customHeight="1" spans="1:4">
      <c r="A480" s="112" t="s">
        <v>480</v>
      </c>
      <c r="B480" s="160"/>
      <c r="C480" s="113"/>
      <c r="D480" s="110"/>
    </row>
    <row r="481" s="92" customFormat="1" ht="16" customHeight="1" spans="1:4">
      <c r="A481" s="112" t="s">
        <v>481</v>
      </c>
      <c r="B481" s="160"/>
      <c r="C481" s="113"/>
      <c r="D481" s="110"/>
    </row>
    <row r="482" s="92" customFormat="1" ht="16" customHeight="1" spans="1:4">
      <c r="A482" s="112" t="s">
        <v>482</v>
      </c>
      <c r="B482" s="160"/>
      <c r="C482" s="113"/>
      <c r="D482" s="110"/>
    </row>
    <row r="483" s="92" customFormat="1" ht="16" customHeight="1" spans="1:4">
      <c r="A483" s="107" t="s">
        <v>483</v>
      </c>
      <c r="B483" s="160"/>
      <c r="C483" s="114">
        <f>C484+C485+C486</f>
        <v>0</v>
      </c>
      <c r="D483" s="110"/>
    </row>
    <row r="484" s="92" customFormat="1" ht="16" customHeight="1" spans="1:4">
      <c r="A484" s="112" t="s">
        <v>484</v>
      </c>
      <c r="B484" s="160"/>
      <c r="C484" s="113"/>
      <c r="D484" s="110"/>
    </row>
    <row r="485" s="92" customFormat="1" ht="16" customHeight="1" spans="1:4">
      <c r="A485" s="112" t="s">
        <v>485</v>
      </c>
      <c r="B485" s="160"/>
      <c r="C485" s="113"/>
      <c r="D485" s="110"/>
    </row>
    <row r="486" s="92" customFormat="1" ht="16" customHeight="1" spans="1:4">
      <c r="A486" s="112" t="s">
        <v>486</v>
      </c>
      <c r="B486" s="160"/>
      <c r="C486" s="113"/>
      <c r="D486" s="110"/>
    </row>
    <row r="487" s="92" customFormat="1" ht="16" customHeight="1" spans="1:4">
      <c r="A487" s="107" t="s">
        <v>487</v>
      </c>
      <c r="B487" s="160"/>
      <c r="C487" s="109">
        <f>SUM(C488:C491)</f>
        <v>0</v>
      </c>
      <c r="D487" s="110"/>
    </row>
    <row r="488" s="92" customFormat="1" ht="16" customHeight="1" spans="1:4">
      <c r="A488" s="112" t="s">
        <v>488</v>
      </c>
      <c r="B488" s="160"/>
      <c r="C488" s="113"/>
      <c r="D488" s="110"/>
    </row>
    <row r="489" s="92" customFormat="1" ht="16" customHeight="1" spans="1:4">
      <c r="A489" s="112" t="s">
        <v>489</v>
      </c>
      <c r="B489" s="160"/>
      <c r="C489" s="113"/>
      <c r="D489" s="110"/>
    </row>
    <row r="490" s="92" customFormat="1" ht="16" customHeight="1" spans="1:4">
      <c r="A490" s="112" t="s">
        <v>490</v>
      </c>
      <c r="B490" s="160"/>
      <c r="C490" s="113"/>
      <c r="D490" s="110"/>
    </row>
    <row r="491" s="92" customFormat="1" ht="16" customHeight="1" spans="1:4">
      <c r="A491" s="112" t="s">
        <v>491</v>
      </c>
      <c r="B491" s="160"/>
      <c r="C491" s="113"/>
      <c r="D491" s="110"/>
    </row>
    <row r="492" s="92" customFormat="1" ht="16" customHeight="1" spans="1:4">
      <c r="A492" s="107" t="s">
        <v>492</v>
      </c>
      <c r="B492" s="160">
        <f>SUM(B493,B509,B517,B528,B537,B545)</f>
        <v>2193</v>
      </c>
      <c r="C492" s="109">
        <f>SUM(C493,C509,C517,C528,C537,C545)</f>
        <v>2114</v>
      </c>
      <c r="D492" s="110">
        <f>(C492-B492)/B492*100</f>
        <v>-3.60237118103055</v>
      </c>
    </row>
    <row r="493" s="92" customFormat="1" ht="16" customHeight="1" spans="1:4">
      <c r="A493" s="107" t="s">
        <v>493</v>
      </c>
      <c r="B493" s="160">
        <f>SUM(B494:B508)</f>
        <v>1403</v>
      </c>
      <c r="C493" s="109">
        <f>SUM(C494:C508)</f>
        <v>1350</v>
      </c>
      <c r="D493" s="110">
        <f>(C493-B493)/B493*100</f>
        <v>-3.7776193870278</v>
      </c>
    </row>
    <row r="494" s="92" customFormat="1" ht="16" customHeight="1" spans="1:4">
      <c r="A494" s="112" t="s">
        <v>166</v>
      </c>
      <c r="B494" s="160">
        <v>209</v>
      </c>
      <c r="C494" s="113">
        <v>215</v>
      </c>
      <c r="D494" s="110">
        <f>(C494-B494)/B494*100</f>
        <v>2.87081339712919</v>
      </c>
    </row>
    <row r="495" s="92" customFormat="1" ht="16" customHeight="1" spans="1:4">
      <c r="A495" s="112" t="s">
        <v>167</v>
      </c>
      <c r="B495" s="160"/>
      <c r="C495" s="113"/>
      <c r="D495" s="110"/>
    </row>
    <row r="496" s="92" customFormat="1" ht="16" customHeight="1" spans="1:4">
      <c r="A496" s="112" t="s">
        <v>168</v>
      </c>
      <c r="B496" s="160"/>
      <c r="C496" s="113"/>
      <c r="D496" s="110"/>
    </row>
    <row r="497" s="92" customFormat="1" ht="16" customHeight="1" spans="1:4">
      <c r="A497" s="112" t="s">
        <v>494</v>
      </c>
      <c r="B497" s="160">
        <v>146</v>
      </c>
      <c r="C497" s="113">
        <v>138</v>
      </c>
      <c r="D497" s="110">
        <f>(C497-B497)/B497*100</f>
        <v>-5.47945205479452</v>
      </c>
    </row>
    <row r="498" s="92" customFormat="1" ht="16" customHeight="1" spans="1:4">
      <c r="A498" s="112" t="s">
        <v>495</v>
      </c>
      <c r="B498" s="160">
        <v>129</v>
      </c>
      <c r="C498" s="113">
        <v>118</v>
      </c>
      <c r="D498" s="110">
        <f>(C498-B498)/B498*100</f>
        <v>-8.52713178294574</v>
      </c>
    </row>
    <row r="499" s="92" customFormat="1" ht="16" customHeight="1" spans="1:4">
      <c r="A499" s="112" t="s">
        <v>496</v>
      </c>
      <c r="B499" s="160"/>
      <c r="C499" s="113"/>
      <c r="D499" s="110"/>
    </row>
    <row r="500" s="92" customFormat="1" ht="16" customHeight="1" spans="1:4">
      <c r="A500" s="112" t="s">
        <v>497</v>
      </c>
      <c r="B500" s="160">
        <v>59</v>
      </c>
      <c r="C500" s="113">
        <v>59</v>
      </c>
      <c r="D500" s="110">
        <f>(C500-B500)/B500*100</f>
        <v>0</v>
      </c>
    </row>
    <row r="501" s="92" customFormat="1" ht="16" customHeight="1" spans="1:4">
      <c r="A501" s="112" t="s">
        <v>498</v>
      </c>
      <c r="B501" s="160"/>
      <c r="C501" s="113"/>
      <c r="D501" s="110"/>
    </row>
    <row r="502" s="92" customFormat="1" ht="16" customHeight="1" spans="1:4">
      <c r="A502" s="112" t="s">
        <v>499</v>
      </c>
      <c r="B502" s="160"/>
      <c r="C502" s="113"/>
      <c r="D502" s="110"/>
    </row>
    <row r="503" s="92" customFormat="1" ht="16" customHeight="1" spans="1:4">
      <c r="A503" s="112" t="s">
        <v>500</v>
      </c>
      <c r="B503" s="160"/>
      <c r="C503" s="113"/>
      <c r="D503" s="110"/>
    </row>
    <row r="504" s="92" customFormat="1" ht="16" customHeight="1" spans="1:4">
      <c r="A504" s="112" t="s">
        <v>501</v>
      </c>
      <c r="B504" s="160"/>
      <c r="C504" s="113"/>
      <c r="D504" s="110"/>
    </row>
    <row r="505" s="92" customFormat="1" ht="16" customHeight="1" spans="1:4">
      <c r="A505" s="112" t="s">
        <v>502</v>
      </c>
      <c r="B505" s="160">
        <v>187</v>
      </c>
      <c r="C505" s="113">
        <v>196</v>
      </c>
      <c r="D505" s="110">
        <f>(C505-B505)/B505*100</f>
        <v>4.81283422459893</v>
      </c>
    </row>
    <row r="506" s="92" customFormat="1" ht="16" customHeight="1" spans="1:4">
      <c r="A506" s="112" t="s">
        <v>503</v>
      </c>
      <c r="B506" s="160"/>
      <c r="C506" s="113"/>
      <c r="D506" s="110"/>
    </row>
    <row r="507" s="92" customFormat="1" ht="16" customHeight="1" spans="1:4">
      <c r="A507" s="112" t="s">
        <v>504</v>
      </c>
      <c r="B507" s="160"/>
      <c r="C507" s="113"/>
      <c r="D507" s="110"/>
    </row>
    <row r="508" s="92" customFormat="1" ht="16" customHeight="1" spans="1:4">
      <c r="A508" s="112" t="s">
        <v>505</v>
      </c>
      <c r="B508" s="160">
        <v>673</v>
      </c>
      <c r="C508" s="113">
        <v>624</v>
      </c>
      <c r="D508" s="110">
        <f>(C508-B508)/B508*100</f>
        <v>-7.28083209509658</v>
      </c>
    </row>
    <row r="509" s="92" customFormat="1" ht="16" customHeight="1" spans="1:4">
      <c r="A509" s="107" t="s">
        <v>506</v>
      </c>
      <c r="B509" s="160">
        <f>SUM(B510:B516)</f>
        <v>92</v>
      </c>
      <c r="C509" s="109">
        <f>SUM(C510:C516)</f>
        <v>91</v>
      </c>
      <c r="D509" s="110">
        <f>(C509-B509)/B509*100</f>
        <v>-1.08695652173913</v>
      </c>
    </row>
    <row r="510" s="92" customFormat="1" ht="16" customHeight="1" spans="1:4">
      <c r="A510" s="112" t="s">
        <v>166</v>
      </c>
      <c r="B510" s="160"/>
      <c r="C510" s="113"/>
      <c r="D510" s="110"/>
    </row>
    <row r="511" s="92" customFormat="1" ht="16" customHeight="1" spans="1:4">
      <c r="A511" s="112" t="s">
        <v>167</v>
      </c>
      <c r="B511" s="160"/>
      <c r="C511" s="113"/>
      <c r="D511" s="110"/>
    </row>
    <row r="512" s="92" customFormat="1" ht="16" customHeight="1" spans="1:4">
      <c r="A512" s="112" t="s">
        <v>168</v>
      </c>
      <c r="B512" s="160"/>
      <c r="C512" s="113"/>
      <c r="D512" s="110"/>
    </row>
    <row r="513" s="92" customFormat="1" ht="16" customHeight="1" spans="1:4">
      <c r="A513" s="112" t="s">
        <v>507</v>
      </c>
      <c r="B513" s="160">
        <v>4</v>
      </c>
      <c r="C513" s="113"/>
      <c r="D513" s="110">
        <f>(C513-B513)/B513*100</f>
        <v>-100</v>
      </c>
    </row>
    <row r="514" s="92" customFormat="1" ht="16" customHeight="1" spans="1:4">
      <c r="A514" s="112" t="s">
        <v>508</v>
      </c>
      <c r="B514" s="160"/>
      <c r="C514" s="113"/>
      <c r="D514" s="110"/>
    </row>
    <row r="515" s="92" customFormat="1" ht="16" customHeight="1" spans="1:4">
      <c r="A515" s="112" t="s">
        <v>509</v>
      </c>
      <c r="B515" s="160"/>
      <c r="C515" s="113"/>
      <c r="D515" s="110"/>
    </row>
    <row r="516" s="92" customFormat="1" ht="16" customHeight="1" spans="1:4">
      <c r="A516" s="112" t="s">
        <v>510</v>
      </c>
      <c r="B516" s="160">
        <v>88</v>
      </c>
      <c r="C516" s="113">
        <v>91</v>
      </c>
      <c r="D516" s="110">
        <f>(C516-B516)/B516*100</f>
        <v>3.40909090909091</v>
      </c>
    </row>
    <row r="517" s="92" customFormat="1" ht="16" customHeight="1" spans="1:4">
      <c r="A517" s="107" t="s">
        <v>511</v>
      </c>
      <c r="B517" s="160">
        <f>SUM(B518:B527)</f>
        <v>56</v>
      </c>
      <c r="C517" s="109">
        <f>SUM(C518:C527)</f>
        <v>41</v>
      </c>
      <c r="D517" s="110">
        <f>(C517-B517)/B517*100</f>
        <v>-26.7857142857143</v>
      </c>
    </row>
    <row r="518" s="92" customFormat="1" ht="16" customHeight="1" spans="1:4">
      <c r="A518" s="112" t="s">
        <v>166</v>
      </c>
      <c r="B518" s="160"/>
      <c r="C518" s="113"/>
      <c r="D518" s="110"/>
    </row>
    <row r="519" s="92" customFormat="1" ht="16" customHeight="1" spans="1:4">
      <c r="A519" s="112" t="s">
        <v>167</v>
      </c>
      <c r="B519" s="160"/>
      <c r="C519" s="113"/>
      <c r="D519" s="110"/>
    </row>
    <row r="520" s="92" customFormat="1" ht="16" customHeight="1" spans="1:4">
      <c r="A520" s="112" t="s">
        <v>168</v>
      </c>
      <c r="B520" s="160"/>
      <c r="C520" s="113"/>
      <c r="D520" s="110"/>
    </row>
    <row r="521" s="92" customFormat="1" ht="16" customHeight="1" spans="1:4">
      <c r="A521" s="112" t="s">
        <v>512</v>
      </c>
      <c r="B521" s="160"/>
      <c r="C521" s="113"/>
      <c r="D521" s="110"/>
    </row>
    <row r="522" s="92" customFormat="1" ht="16" customHeight="1" spans="1:4">
      <c r="A522" s="112" t="s">
        <v>513</v>
      </c>
      <c r="B522" s="160"/>
      <c r="C522" s="113"/>
      <c r="D522" s="110"/>
    </row>
    <row r="523" s="92" customFormat="1" ht="16" customHeight="1" spans="1:4">
      <c r="A523" s="112" t="s">
        <v>514</v>
      </c>
      <c r="B523" s="160"/>
      <c r="C523" s="113"/>
      <c r="D523" s="110"/>
    </row>
    <row r="524" s="92" customFormat="1" ht="16" customHeight="1" spans="1:4">
      <c r="A524" s="112" t="s">
        <v>515</v>
      </c>
      <c r="B524" s="160"/>
      <c r="C524" s="113"/>
      <c r="D524" s="110"/>
    </row>
    <row r="525" s="92" customFormat="1" ht="16" customHeight="1" spans="1:4">
      <c r="A525" s="112" t="s">
        <v>516</v>
      </c>
      <c r="B525" s="160"/>
      <c r="C525" s="113"/>
      <c r="D525" s="110"/>
    </row>
    <row r="526" s="92" customFormat="1" ht="16" customHeight="1" spans="1:4">
      <c r="A526" s="112" t="s">
        <v>517</v>
      </c>
      <c r="B526" s="160"/>
      <c r="C526" s="113"/>
      <c r="D526" s="110"/>
    </row>
    <row r="527" s="92" customFormat="1" ht="16" customHeight="1" spans="1:4">
      <c r="A527" s="112" t="s">
        <v>518</v>
      </c>
      <c r="B527" s="160">
        <v>56</v>
      </c>
      <c r="C527" s="113">
        <v>41</v>
      </c>
      <c r="D527" s="110">
        <f>(C527-B527)/B527*100</f>
        <v>-26.7857142857143</v>
      </c>
    </row>
    <row r="528" s="92" customFormat="1" ht="16" customHeight="1" spans="1:4">
      <c r="A528" s="107" t="s">
        <v>519</v>
      </c>
      <c r="B528" s="160"/>
      <c r="C528" s="114">
        <f>SUM(C529:C536)</f>
        <v>0</v>
      </c>
      <c r="D528" s="110"/>
    </row>
    <row r="529" s="92" customFormat="1" ht="16" customHeight="1" spans="1:4">
      <c r="A529" s="112" t="s">
        <v>166</v>
      </c>
      <c r="B529" s="160"/>
      <c r="C529" s="113"/>
      <c r="D529" s="110"/>
    </row>
    <row r="530" s="92" customFormat="1" ht="16" customHeight="1" spans="1:4">
      <c r="A530" s="112" t="s">
        <v>167</v>
      </c>
      <c r="B530" s="160"/>
      <c r="C530" s="113"/>
      <c r="D530" s="110"/>
    </row>
    <row r="531" s="92" customFormat="1" ht="16" customHeight="1" spans="1:4">
      <c r="A531" s="112" t="s">
        <v>168</v>
      </c>
      <c r="B531" s="160"/>
      <c r="C531" s="113"/>
      <c r="D531" s="110"/>
    </row>
    <row r="532" s="92" customFormat="1" ht="16" customHeight="1" spans="1:4">
      <c r="A532" s="112" t="s">
        <v>520</v>
      </c>
      <c r="B532" s="160"/>
      <c r="C532" s="113"/>
      <c r="D532" s="110"/>
    </row>
    <row r="533" s="92" customFormat="1" ht="16" customHeight="1" spans="1:4">
      <c r="A533" s="112" t="s">
        <v>521</v>
      </c>
      <c r="B533" s="160"/>
      <c r="C533" s="113"/>
      <c r="D533" s="110"/>
    </row>
    <row r="534" s="92" customFormat="1" ht="16" customHeight="1" spans="1:4">
      <c r="A534" s="112" t="s">
        <v>522</v>
      </c>
      <c r="B534" s="160"/>
      <c r="C534" s="113"/>
      <c r="D534" s="110"/>
    </row>
    <row r="535" s="92" customFormat="1" ht="16" customHeight="1" spans="1:4">
      <c r="A535" s="112" t="s">
        <v>523</v>
      </c>
      <c r="B535" s="160"/>
      <c r="C535" s="113"/>
      <c r="D535" s="110"/>
    </row>
    <row r="536" s="92" customFormat="1" ht="16" customHeight="1" spans="1:4">
      <c r="A536" s="112" t="s">
        <v>524</v>
      </c>
      <c r="B536" s="160"/>
      <c r="C536" s="113"/>
      <c r="D536" s="110"/>
    </row>
    <row r="537" s="92" customFormat="1" ht="16" customHeight="1" spans="1:4">
      <c r="A537" s="107" t="s">
        <v>525</v>
      </c>
      <c r="B537" s="160">
        <f>SUM(B538:B544)</f>
        <v>642</v>
      </c>
      <c r="C537" s="109">
        <f>SUM(C538:C544)</f>
        <v>632</v>
      </c>
      <c r="D537" s="110">
        <f>(C537-B537)/B537*100</f>
        <v>-1.55763239875389</v>
      </c>
    </row>
    <row r="538" s="92" customFormat="1" ht="16" customHeight="1" spans="1:4">
      <c r="A538" s="112" t="s">
        <v>166</v>
      </c>
      <c r="B538" s="160"/>
      <c r="C538" s="113"/>
      <c r="D538" s="110"/>
    </row>
    <row r="539" s="92" customFormat="1" ht="16" customHeight="1" spans="1:4">
      <c r="A539" s="112" t="s">
        <v>167</v>
      </c>
      <c r="B539" s="160"/>
      <c r="C539" s="113"/>
      <c r="D539" s="110"/>
    </row>
    <row r="540" s="92" customFormat="1" ht="16" customHeight="1" spans="1:4">
      <c r="A540" s="112" t="s">
        <v>168</v>
      </c>
      <c r="B540" s="160"/>
      <c r="C540" s="113"/>
      <c r="D540" s="110"/>
    </row>
    <row r="541" s="92" customFormat="1" ht="16" customHeight="1" spans="1:4">
      <c r="A541" s="112" t="s">
        <v>526</v>
      </c>
      <c r="B541" s="160"/>
      <c r="C541" s="113"/>
      <c r="D541" s="110"/>
    </row>
    <row r="542" s="92" customFormat="1" ht="16" customHeight="1" spans="1:4">
      <c r="A542" s="112" t="s">
        <v>527</v>
      </c>
      <c r="B542" s="160"/>
      <c r="C542" s="113"/>
      <c r="D542" s="110"/>
    </row>
    <row r="543" s="92" customFormat="1" ht="16" customHeight="1" spans="1:4">
      <c r="A543" s="112" t="s">
        <v>528</v>
      </c>
      <c r="B543" s="160">
        <v>642</v>
      </c>
      <c r="C543" s="113">
        <v>632</v>
      </c>
      <c r="D543" s="110">
        <f>(C543-B543)/B543*100</f>
        <v>-1.55763239875389</v>
      </c>
    </row>
    <row r="544" s="92" customFormat="1" ht="16" customHeight="1" spans="1:4">
      <c r="A544" s="112" t="s">
        <v>529</v>
      </c>
      <c r="B544" s="160"/>
      <c r="C544" s="113"/>
      <c r="D544" s="110"/>
    </row>
    <row r="545" s="92" customFormat="1" ht="16" customHeight="1" spans="1:4">
      <c r="A545" s="107" t="s">
        <v>530</v>
      </c>
      <c r="B545" s="160"/>
      <c r="C545" s="109">
        <f>SUM(C546:C548)</f>
        <v>0</v>
      </c>
      <c r="D545" s="110"/>
    </row>
    <row r="546" s="92" customFormat="1" ht="16" customHeight="1" spans="1:4">
      <c r="A546" s="112" t="s">
        <v>531</v>
      </c>
      <c r="B546" s="160"/>
      <c r="C546" s="113"/>
      <c r="D546" s="110"/>
    </row>
    <row r="547" s="92" customFormat="1" ht="16" customHeight="1" spans="1:4">
      <c r="A547" s="112" t="s">
        <v>532</v>
      </c>
      <c r="B547" s="160"/>
      <c r="C547" s="113"/>
      <c r="D547" s="110"/>
    </row>
    <row r="548" s="92" customFormat="1" ht="16" customHeight="1" spans="1:4">
      <c r="A548" s="112" t="s">
        <v>533</v>
      </c>
      <c r="B548" s="160"/>
      <c r="C548" s="113"/>
      <c r="D548" s="110"/>
    </row>
    <row r="549" s="92" customFormat="1" ht="16" customHeight="1" spans="1:4">
      <c r="A549" s="107" t="s">
        <v>534</v>
      </c>
      <c r="B549" s="160">
        <f>SUM(B550,B569,B577,B579,B588,B592,B602,B611,B618,B626,B635,B641,B644,B647,B650,B653,B656,B660,B664,B672,B675)</f>
        <v>71414</v>
      </c>
      <c r="C549" s="109">
        <f>C550+C569+C577+C579+C588+C592+C602+C611+C618+C626+C635+C641+C644+C647+C650+C653+C656+C660+C664+C672+C675</f>
        <v>91895</v>
      </c>
      <c r="D549" s="110">
        <f>(C549-B549)/B549*100</f>
        <v>28.6792505671157</v>
      </c>
    </row>
    <row r="550" s="92" customFormat="1" ht="16" customHeight="1" spans="1:4">
      <c r="A550" s="107" t="s">
        <v>535</v>
      </c>
      <c r="B550" s="160">
        <f>SUM(B551:B568)</f>
        <v>1353</v>
      </c>
      <c r="C550" s="109">
        <f>SUM(C551:C568)</f>
        <v>1420</v>
      </c>
      <c r="D550" s="110">
        <f>(C550-B550)/B550*100</f>
        <v>4.9519586104952</v>
      </c>
    </row>
    <row r="551" s="92" customFormat="1" ht="16" customHeight="1" spans="1:4">
      <c r="A551" s="112" t="s">
        <v>166</v>
      </c>
      <c r="B551" s="160">
        <v>816</v>
      </c>
      <c r="C551" s="113">
        <v>887</v>
      </c>
      <c r="D551" s="110">
        <f>(C551-B551)/B551*100</f>
        <v>8.70098039215686</v>
      </c>
    </row>
    <row r="552" s="92" customFormat="1" ht="16" customHeight="1" spans="1:4">
      <c r="A552" s="112" t="s">
        <v>167</v>
      </c>
      <c r="B552" s="160"/>
      <c r="C552" s="113"/>
      <c r="D552" s="110"/>
    </row>
    <row r="553" s="92" customFormat="1" ht="16" customHeight="1" spans="1:4">
      <c r="A553" s="112" t="s">
        <v>168</v>
      </c>
      <c r="B553" s="160"/>
      <c r="C553" s="113"/>
      <c r="D553" s="110"/>
    </row>
    <row r="554" s="92" customFormat="1" ht="16" customHeight="1" spans="1:4">
      <c r="A554" s="112" t="s">
        <v>536</v>
      </c>
      <c r="B554" s="160"/>
      <c r="C554" s="113"/>
      <c r="D554" s="110"/>
    </row>
    <row r="555" s="92" customFormat="1" ht="16" customHeight="1" spans="1:4">
      <c r="A555" s="112" t="s">
        <v>537</v>
      </c>
      <c r="B555" s="160">
        <v>4</v>
      </c>
      <c r="C555" s="113">
        <v>4</v>
      </c>
      <c r="D555" s="110">
        <f>(C555-B555)/B555*100</f>
        <v>0</v>
      </c>
    </row>
    <row r="556" s="92" customFormat="1" ht="16" customHeight="1" spans="1:4">
      <c r="A556" s="112" t="s">
        <v>538</v>
      </c>
      <c r="B556" s="160"/>
      <c r="C556" s="113"/>
      <c r="D556" s="110"/>
    </row>
    <row r="557" s="92" customFormat="1" ht="16" customHeight="1" spans="1:4">
      <c r="A557" s="112" t="s">
        <v>539</v>
      </c>
      <c r="B557" s="160"/>
      <c r="C557" s="113"/>
      <c r="D557" s="110"/>
    </row>
    <row r="558" s="92" customFormat="1" ht="16" customHeight="1" spans="1:4">
      <c r="A558" s="112" t="s">
        <v>207</v>
      </c>
      <c r="B558" s="160"/>
      <c r="C558" s="113"/>
      <c r="D558" s="110"/>
    </row>
    <row r="559" s="92" customFormat="1" ht="16" customHeight="1" spans="1:4">
      <c r="A559" s="112" t="s">
        <v>540</v>
      </c>
      <c r="B559" s="160">
        <v>429</v>
      </c>
      <c r="C559" s="113">
        <v>428</v>
      </c>
      <c r="D559" s="110">
        <f>(C559-B559)/B559*100</f>
        <v>-0.233100233100233</v>
      </c>
    </row>
    <row r="560" s="92" customFormat="1" ht="16" customHeight="1" spans="1:4">
      <c r="A560" s="112" t="s">
        <v>541</v>
      </c>
      <c r="B560" s="160"/>
      <c r="C560" s="113"/>
      <c r="D560" s="110"/>
    </row>
    <row r="561" s="92" customFormat="1" ht="16" customHeight="1" spans="1:4">
      <c r="A561" s="112" t="s">
        <v>542</v>
      </c>
      <c r="B561" s="160"/>
      <c r="C561" s="113">
        <v>4</v>
      </c>
      <c r="D561" s="110"/>
    </row>
    <row r="562" s="92" customFormat="1" ht="16" customHeight="1" spans="1:4">
      <c r="A562" s="112" t="s">
        <v>543</v>
      </c>
      <c r="B562" s="160">
        <v>61</v>
      </c>
      <c r="C562" s="113">
        <v>54</v>
      </c>
      <c r="D562" s="110">
        <f>(C562-B562)/B562*100</f>
        <v>-11.4754098360656</v>
      </c>
    </row>
    <row r="563" s="92" customFormat="1" ht="16" customHeight="1" spans="1:4">
      <c r="A563" s="112" t="s">
        <v>544</v>
      </c>
      <c r="B563" s="160"/>
      <c r="C563" s="113"/>
      <c r="D563" s="110"/>
    </row>
    <row r="564" s="92" customFormat="1" ht="16" customHeight="1" spans="1:4">
      <c r="A564" s="112" t="s">
        <v>545</v>
      </c>
      <c r="B564" s="160"/>
      <c r="C564" s="113"/>
      <c r="D564" s="110"/>
    </row>
    <row r="565" s="92" customFormat="1" ht="16" customHeight="1" spans="1:4">
      <c r="A565" s="112" t="s">
        <v>546</v>
      </c>
      <c r="B565" s="160"/>
      <c r="C565" s="113"/>
      <c r="D565" s="110"/>
    </row>
    <row r="566" s="92" customFormat="1" ht="16" customHeight="1" spans="1:4">
      <c r="A566" s="112" t="s">
        <v>547</v>
      </c>
      <c r="B566" s="160"/>
      <c r="C566" s="113"/>
      <c r="D566" s="110"/>
    </row>
    <row r="567" s="92" customFormat="1" ht="16" customHeight="1" spans="1:4">
      <c r="A567" s="112" t="s">
        <v>175</v>
      </c>
      <c r="B567" s="160">
        <v>43</v>
      </c>
      <c r="C567" s="113">
        <v>43</v>
      </c>
      <c r="D567" s="110">
        <f>(C567-B567)/B567*100</f>
        <v>0</v>
      </c>
    </row>
    <row r="568" s="92" customFormat="1" ht="16" customHeight="1" spans="1:4">
      <c r="A568" s="112" t="s">
        <v>548</v>
      </c>
      <c r="B568" s="160"/>
      <c r="C568" s="113"/>
      <c r="D568" s="110"/>
    </row>
    <row r="569" s="92" customFormat="1" ht="16" customHeight="1" spans="1:4">
      <c r="A569" s="107" t="s">
        <v>549</v>
      </c>
      <c r="B569" s="160">
        <f>SUM(B570:B576)</f>
        <v>631</v>
      </c>
      <c r="C569" s="109">
        <f>SUM(C570:C576)</f>
        <v>501</v>
      </c>
      <c r="D569" s="110">
        <f>(C569-B569)/B569*100</f>
        <v>-20.6022187004754</v>
      </c>
    </row>
    <row r="570" s="92" customFormat="1" ht="16" customHeight="1" spans="1:4">
      <c r="A570" s="112" t="s">
        <v>166</v>
      </c>
      <c r="B570" s="160">
        <v>472</v>
      </c>
      <c r="C570" s="113">
        <v>448</v>
      </c>
      <c r="D570" s="110">
        <f>(C570-B570)/B570*100</f>
        <v>-5.08474576271187</v>
      </c>
    </row>
    <row r="571" s="92" customFormat="1" ht="16" customHeight="1" spans="1:4">
      <c r="A571" s="112" t="s">
        <v>167</v>
      </c>
      <c r="B571" s="160"/>
      <c r="C571" s="113"/>
      <c r="D571" s="110"/>
    </row>
    <row r="572" s="92" customFormat="1" ht="16" customHeight="1" spans="1:4">
      <c r="A572" s="112" t="s">
        <v>168</v>
      </c>
      <c r="B572" s="160"/>
      <c r="C572" s="113"/>
      <c r="D572" s="110"/>
    </row>
    <row r="573" s="92" customFormat="1" ht="16" customHeight="1" spans="1:4">
      <c r="A573" s="112" t="s">
        <v>550</v>
      </c>
      <c r="B573" s="160"/>
      <c r="C573" s="113"/>
      <c r="D573" s="110"/>
    </row>
    <row r="574" s="92" customFormat="1" ht="16" customHeight="1" spans="1:4">
      <c r="A574" s="112" t="s">
        <v>551</v>
      </c>
      <c r="B574" s="160"/>
      <c r="C574" s="113"/>
      <c r="D574" s="110"/>
    </row>
    <row r="575" s="92" customFormat="1" ht="16" customHeight="1" spans="1:4">
      <c r="A575" s="112" t="s">
        <v>552</v>
      </c>
      <c r="B575" s="160"/>
      <c r="C575" s="113"/>
      <c r="D575" s="110"/>
    </row>
    <row r="576" s="92" customFormat="1" ht="16" customHeight="1" spans="1:4">
      <c r="A576" s="112" t="s">
        <v>553</v>
      </c>
      <c r="B576" s="160">
        <v>159</v>
      </c>
      <c r="C576" s="113">
        <v>53</v>
      </c>
      <c r="D576" s="110">
        <f>(C576-B576)/B576*100</f>
        <v>-66.6666666666667</v>
      </c>
    </row>
    <row r="577" s="92" customFormat="1" ht="16" customHeight="1" spans="1:4">
      <c r="A577" s="107" t="s">
        <v>554</v>
      </c>
      <c r="B577" s="160"/>
      <c r="C577" s="114">
        <f>C578</f>
        <v>0</v>
      </c>
      <c r="D577" s="110"/>
    </row>
    <row r="578" s="92" customFormat="1" ht="16" customHeight="1" spans="1:4">
      <c r="A578" s="112" t="s">
        <v>555</v>
      </c>
      <c r="B578" s="160"/>
      <c r="C578" s="113"/>
      <c r="D578" s="110"/>
    </row>
    <row r="579" s="92" customFormat="1" ht="16" customHeight="1" spans="1:4">
      <c r="A579" s="107" t="s">
        <v>556</v>
      </c>
      <c r="B579" s="160">
        <f>SUM(B580:B587)</f>
        <v>33058</v>
      </c>
      <c r="C579" s="109">
        <f>SUM(C580:C587)</f>
        <v>32019</v>
      </c>
      <c r="D579" s="110">
        <f>(C579-B579)/B579*100</f>
        <v>-3.14296085667614</v>
      </c>
    </row>
    <row r="580" s="92" customFormat="1" ht="16" customHeight="1" spans="1:4">
      <c r="A580" s="112" t="s">
        <v>557</v>
      </c>
      <c r="B580" s="160">
        <v>813</v>
      </c>
      <c r="C580" s="113">
        <v>830</v>
      </c>
      <c r="D580" s="110">
        <f>(C580-B580)/B580*100</f>
        <v>2.0910209102091</v>
      </c>
    </row>
    <row r="581" s="92" customFormat="1" ht="16" customHeight="1" spans="1:4">
      <c r="A581" s="112" t="s">
        <v>558</v>
      </c>
      <c r="B581" s="160">
        <v>1305</v>
      </c>
      <c r="C581" s="113">
        <v>1235</v>
      </c>
      <c r="D581" s="110">
        <f>(C581-B581)/B581*100</f>
        <v>-5.3639846743295</v>
      </c>
    </row>
    <row r="582" s="92" customFormat="1" ht="16" customHeight="1" spans="1:4">
      <c r="A582" s="112" t="s">
        <v>559</v>
      </c>
      <c r="B582" s="160"/>
      <c r="C582" s="122"/>
      <c r="D582" s="110"/>
    </row>
    <row r="583" s="92" customFormat="1" ht="16" customHeight="1" spans="1:4">
      <c r="A583" s="112" t="s">
        <v>560</v>
      </c>
      <c r="B583" s="160">
        <v>12940</v>
      </c>
      <c r="C583" s="113">
        <v>13196</v>
      </c>
      <c r="D583" s="110">
        <f>(C583-B583)/B583*100</f>
        <v>1.97836166924266</v>
      </c>
    </row>
    <row r="584" s="92" customFormat="1" ht="16" customHeight="1" spans="1:4">
      <c r="A584" s="112" t="s">
        <v>561</v>
      </c>
      <c r="B584" s="160"/>
      <c r="C584" s="113">
        <v>13</v>
      </c>
      <c r="D584" s="110"/>
    </row>
    <row r="585" s="92" customFormat="1" ht="16" customHeight="1" spans="1:4">
      <c r="A585" s="112" t="s">
        <v>562</v>
      </c>
      <c r="B585" s="160">
        <v>15000</v>
      </c>
      <c r="C585" s="113">
        <v>13936</v>
      </c>
      <c r="D585" s="110">
        <f>(C585-B585)/B585*100</f>
        <v>-7.09333333333333</v>
      </c>
    </row>
    <row r="586" s="92" customFormat="1" ht="16" customHeight="1" spans="1:4">
      <c r="A586" s="112" t="s">
        <v>563</v>
      </c>
      <c r="B586" s="160">
        <v>3000</v>
      </c>
      <c r="C586" s="113">
        <v>2800</v>
      </c>
      <c r="D586" s="110">
        <f>(C586-B586)/B586*100</f>
        <v>-6.66666666666667</v>
      </c>
    </row>
    <row r="587" s="92" customFormat="1" ht="16" customHeight="1" spans="1:4">
      <c r="A587" s="112" t="s">
        <v>564</v>
      </c>
      <c r="B587" s="160"/>
      <c r="C587" s="113">
        <v>9</v>
      </c>
      <c r="D587" s="110"/>
    </row>
    <row r="588" s="92" customFormat="1" ht="16" customHeight="1" spans="1:4">
      <c r="A588" s="107" t="s">
        <v>565</v>
      </c>
      <c r="B588" s="160"/>
      <c r="C588" s="114">
        <f>SUM(C589:C591)</f>
        <v>0</v>
      </c>
      <c r="D588" s="110"/>
    </row>
    <row r="589" s="92" customFormat="1" ht="16" customHeight="1" spans="1:4">
      <c r="A589" s="112" t="s">
        <v>566</v>
      </c>
      <c r="B589" s="160"/>
      <c r="C589" s="122"/>
      <c r="D589" s="110"/>
    </row>
    <row r="590" s="92" customFormat="1" ht="16" customHeight="1" spans="1:4">
      <c r="A590" s="112" t="s">
        <v>567</v>
      </c>
      <c r="B590" s="160"/>
      <c r="C590" s="113"/>
      <c r="D590" s="110"/>
    </row>
    <row r="591" s="92" customFormat="1" ht="16" customHeight="1" spans="1:4">
      <c r="A591" s="112" t="s">
        <v>568</v>
      </c>
      <c r="B591" s="160"/>
      <c r="C591" s="113"/>
      <c r="D591" s="110"/>
    </row>
    <row r="592" s="92" customFormat="1" ht="16" customHeight="1" spans="1:4">
      <c r="A592" s="107" t="s">
        <v>569</v>
      </c>
      <c r="B592" s="160"/>
      <c r="C592" s="109">
        <f>SUM(C593:C601)</f>
        <v>0</v>
      </c>
      <c r="D592" s="110"/>
    </row>
    <row r="593" s="92" customFormat="1" ht="16" customHeight="1" spans="1:4">
      <c r="A593" s="112" t="s">
        <v>570</v>
      </c>
      <c r="B593" s="160"/>
      <c r="C593" s="113"/>
      <c r="D593" s="110"/>
    </row>
    <row r="594" s="92" customFormat="1" ht="16" customHeight="1" spans="1:4">
      <c r="A594" s="112" t="s">
        <v>571</v>
      </c>
      <c r="B594" s="160"/>
      <c r="C594" s="113"/>
      <c r="D594" s="110"/>
    </row>
    <row r="595" s="92" customFormat="1" ht="16" customHeight="1" spans="1:4">
      <c r="A595" s="112" t="s">
        <v>572</v>
      </c>
      <c r="B595" s="160"/>
      <c r="C595" s="113"/>
      <c r="D595" s="110"/>
    </row>
    <row r="596" s="92" customFormat="1" ht="16" customHeight="1" spans="1:4">
      <c r="A596" s="112" t="s">
        <v>573</v>
      </c>
      <c r="B596" s="160"/>
      <c r="C596" s="113"/>
      <c r="D596" s="110"/>
    </row>
    <row r="597" s="92" customFormat="1" ht="16" customHeight="1" spans="1:4">
      <c r="A597" s="112" t="s">
        <v>574</v>
      </c>
      <c r="B597" s="160"/>
      <c r="C597" s="113"/>
      <c r="D597" s="110"/>
    </row>
    <row r="598" s="92" customFormat="1" ht="16" customHeight="1" spans="1:4">
      <c r="A598" s="112" t="s">
        <v>575</v>
      </c>
      <c r="B598" s="160"/>
      <c r="C598" s="113"/>
      <c r="D598" s="110"/>
    </row>
    <row r="599" s="92" customFormat="1" ht="16" customHeight="1" spans="1:4">
      <c r="A599" s="112" t="s">
        <v>576</v>
      </c>
      <c r="B599" s="160"/>
      <c r="C599" s="113"/>
      <c r="D599" s="110"/>
    </row>
    <row r="600" s="92" customFormat="1" ht="16" customHeight="1" spans="1:4">
      <c r="A600" s="112" t="s">
        <v>577</v>
      </c>
      <c r="B600" s="160"/>
      <c r="C600" s="113"/>
      <c r="D600" s="110"/>
    </row>
    <row r="601" s="92" customFormat="1" ht="16" customHeight="1" spans="1:4">
      <c r="A601" s="112" t="s">
        <v>578</v>
      </c>
      <c r="B601" s="160"/>
      <c r="C601" s="113"/>
      <c r="D601" s="110"/>
    </row>
    <row r="602" s="92" customFormat="1" ht="16" customHeight="1" spans="1:4">
      <c r="A602" s="107" t="s">
        <v>579</v>
      </c>
      <c r="B602" s="160">
        <f>SUM(B603:B610)</f>
        <v>1983</v>
      </c>
      <c r="C602" s="109">
        <f>SUM(C603:C610)</f>
        <v>8283</v>
      </c>
      <c r="D602" s="110">
        <f>(C602-B602)/B602*100</f>
        <v>317.700453857791</v>
      </c>
    </row>
    <row r="603" s="92" customFormat="1" ht="16" customHeight="1" spans="1:4">
      <c r="A603" s="112" t="s">
        <v>580</v>
      </c>
      <c r="B603" s="160"/>
      <c r="C603" s="113"/>
      <c r="D603" s="110"/>
    </row>
    <row r="604" s="92" customFormat="1" ht="16" customHeight="1" spans="1:4">
      <c r="A604" s="112" t="s">
        <v>581</v>
      </c>
      <c r="B604" s="160"/>
      <c r="C604" s="113">
        <v>7098</v>
      </c>
      <c r="D604" s="110"/>
    </row>
    <row r="605" s="92" customFormat="1" ht="16" customHeight="1" spans="1:4">
      <c r="A605" s="112" t="s">
        <v>582</v>
      </c>
      <c r="B605" s="160"/>
      <c r="C605" s="113"/>
      <c r="D605" s="110"/>
    </row>
    <row r="606" s="92" customFormat="1" ht="16" customHeight="1" spans="1:4">
      <c r="A606" s="112" t="s">
        <v>583</v>
      </c>
      <c r="B606" s="160">
        <v>1183</v>
      </c>
      <c r="C606" s="113">
        <v>1185</v>
      </c>
      <c r="D606" s="110">
        <f>(C606-B606)/B606*100</f>
        <v>0.169061707523246</v>
      </c>
    </row>
    <row r="607" s="92" customFormat="1" ht="16" customHeight="1" spans="1:4">
      <c r="A607" s="112" t="s">
        <v>584</v>
      </c>
      <c r="B607" s="160"/>
      <c r="C607" s="113"/>
      <c r="D607" s="110"/>
    </row>
    <row r="608" s="92" customFormat="1" ht="16" customHeight="1" spans="1:4">
      <c r="A608" s="112" t="s">
        <v>585</v>
      </c>
      <c r="B608" s="160"/>
      <c r="C608" s="113"/>
      <c r="D608" s="110"/>
    </row>
    <row r="609" s="92" customFormat="1" ht="16" customHeight="1" spans="1:4">
      <c r="A609" s="112" t="s">
        <v>586</v>
      </c>
      <c r="B609" s="160"/>
      <c r="C609" s="113"/>
      <c r="D609" s="110"/>
    </row>
    <row r="610" s="92" customFormat="1" ht="16" customHeight="1" spans="1:4">
      <c r="A610" s="112" t="s">
        <v>587</v>
      </c>
      <c r="B610" s="160">
        <v>800</v>
      </c>
      <c r="C610" s="113"/>
      <c r="D610" s="110">
        <f>(C610-B610)/B610*100</f>
        <v>-100</v>
      </c>
    </row>
    <row r="611" s="92" customFormat="1" ht="16" customHeight="1" spans="1:4">
      <c r="A611" s="107" t="s">
        <v>588</v>
      </c>
      <c r="B611" s="160">
        <f>SUM(B612:B617)</f>
        <v>1403</v>
      </c>
      <c r="C611" s="109">
        <f>SUM(C612:C617)</f>
        <v>1576</v>
      </c>
      <c r="D611" s="110">
        <f>(C611-B611)/B611*100</f>
        <v>12.3307198859587</v>
      </c>
    </row>
    <row r="612" s="92" customFormat="1" ht="16" customHeight="1" spans="1:4">
      <c r="A612" s="112" t="s">
        <v>589</v>
      </c>
      <c r="B612" s="163"/>
      <c r="C612" s="113">
        <v>789</v>
      </c>
      <c r="D612" s="110"/>
    </row>
    <row r="613" s="92" customFormat="1" ht="16" customHeight="1" spans="1:4">
      <c r="A613" s="112" t="s">
        <v>590</v>
      </c>
      <c r="B613" s="160"/>
      <c r="C613" s="113">
        <v>318</v>
      </c>
      <c r="D613" s="110"/>
    </row>
    <row r="614" s="92" customFormat="1" ht="16" customHeight="1" spans="1:4">
      <c r="A614" s="112" t="s">
        <v>591</v>
      </c>
      <c r="B614" s="160"/>
      <c r="C614" s="113"/>
      <c r="D614" s="110"/>
    </row>
    <row r="615" s="92" customFormat="1" ht="16" customHeight="1" spans="1:4">
      <c r="A615" s="112" t="s">
        <v>592</v>
      </c>
      <c r="B615" s="160"/>
      <c r="C615" s="113"/>
      <c r="D615" s="110"/>
    </row>
    <row r="616" s="92" customFormat="1" ht="16" customHeight="1" spans="1:4">
      <c r="A616" s="112" t="s">
        <v>593</v>
      </c>
      <c r="B616" s="160">
        <v>400</v>
      </c>
      <c r="C616" s="113">
        <v>469</v>
      </c>
      <c r="D616" s="110">
        <f>(C616-B616)/B616*100</f>
        <v>17.25</v>
      </c>
    </row>
    <row r="617" s="92" customFormat="1" ht="16" customHeight="1" spans="1:4">
      <c r="A617" s="112" t="s">
        <v>594</v>
      </c>
      <c r="B617" s="160">
        <v>1003</v>
      </c>
      <c r="C617" s="113"/>
      <c r="D617" s="110">
        <f>(C617-B617)/B617*100</f>
        <v>-100</v>
      </c>
    </row>
    <row r="618" s="92" customFormat="1" ht="16" customHeight="1" spans="1:4">
      <c r="A618" s="107" t="s">
        <v>595</v>
      </c>
      <c r="B618" s="160">
        <f>SUM(B619:B625)</f>
        <v>2643</v>
      </c>
      <c r="C618" s="109">
        <f>SUM(C619:C625)</f>
        <v>4089</v>
      </c>
      <c r="D618" s="110">
        <f>(C618-B618)/B618*100</f>
        <v>54.7105561861521</v>
      </c>
    </row>
    <row r="619" s="92" customFormat="1" ht="16" customHeight="1" spans="1:4">
      <c r="A619" s="112" t="s">
        <v>596</v>
      </c>
      <c r="B619" s="163"/>
      <c r="C619" s="113">
        <v>343</v>
      </c>
      <c r="D619" s="110"/>
    </row>
    <row r="620" s="92" customFormat="1" ht="16" customHeight="1" spans="1:4">
      <c r="A620" s="112" t="s">
        <v>597</v>
      </c>
      <c r="B620" s="160">
        <v>1824</v>
      </c>
      <c r="C620" s="113">
        <v>1905</v>
      </c>
      <c r="D620" s="110">
        <f>(C620-B620)/B620*100</f>
        <v>4.44078947368421</v>
      </c>
    </row>
    <row r="621" s="92" customFormat="1" ht="16" customHeight="1" spans="1:4">
      <c r="A621" s="112" t="s">
        <v>598</v>
      </c>
      <c r="B621" s="160"/>
      <c r="C621" s="113"/>
      <c r="D621" s="110"/>
    </row>
    <row r="622" s="92" customFormat="1" ht="16" customHeight="1" spans="1:4">
      <c r="A622" s="112" t="s">
        <v>599</v>
      </c>
      <c r="B622" s="160">
        <v>819</v>
      </c>
      <c r="C622" s="113">
        <v>750</v>
      </c>
      <c r="D622" s="110">
        <f>(C622-B622)/B622*100</f>
        <v>-8.42490842490843</v>
      </c>
    </row>
    <row r="623" s="92" customFormat="1" ht="16" customHeight="1" spans="1:4">
      <c r="A623" s="112" t="s">
        <v>600</v>
      </c>
      <c r="B623" s="160"/>
      <c r="C623" s="113">
        <v>388</v>
      </c>
      <c r="D623" s="110"/>
    </row>
    <row r="624" s="92" customFormat="1" ht="16" customHeight="1" spans="1:4">
      <c r="A624" s="112" t="s">
        <v>601</v>
      </c>
      <c r="B624" s="160"/>
      <c r="C624" s="113"/>
      <c r="D624" s="110"/>
    </row>
    <row r="625" s="92" customFormat="1" ht="16" customHeight="1" spans="1:4">
      <c r="A625" s="112" t="s">
        <v>602</v>
      </c>
      <c r="B625" s="160"/>
      <c r="C625" s="113">
        <v>703</v>
      </c>
      <c r="D625" s="110"/>
    </row>
    <row r="626" s="92" customFormat="1" ht="16" customHeight="1" spans="1:4">
      <c r="A626" s="107" t="s">
        <v>603</v>
      </c>
      <c r="B626" s="160">
        <f>SUM(B627:B634)</f>
        <v>2180</v>
      </c>
      <c r="C626" s="109">
        <f>SUM(C627:C634)</f>
        <v>1881</v>
      </c>
      <c r="D626" s="110">
        <f>(C626-B626)/B626*100</f>
        <v>-13.7155963302752</v>
      </c>
    </row>
    <row r="627" s="92" customFormat="1" ht="16" customHeight="1" spans="1:4">
      <c r="A627" s="112" t="s">
        <v>166</v>
      </c>
      <c r="B627" s="160">
        <v>103</v>
      </c>
      <c r="C627" s="113">
        <v>115</v>
      </c>
      <c r="D627" s="110">
        <f>(C627-B627)/B627*100</f>
        <v>11.6504854368932</v>
      </c>
    </row>
    <row r="628" s="92" customFormat="1" ht="16" customHeight="1" spans="1:4">
      <c r="A628" s="112" t="s">
        <v>167</v>
      </c>
      <c r="B628" s="160"/>
      <c r="C628" s="113"/>
      <c r="D628" s="110"/>
    </row>
    <row r="629" s="92" customFormat="1" ht="16" customHeight="1" spans="1:4">
      <c r="A629" s="112" t="s">
        <v>168</v>
      </c>
      <c r="B629" s="160"/>
      <c r="C629" s="113"/>
      <c r="D629" s="110"/>
    </row>
    <row r="630" s="92" customFormat="1" ht="16" customHeight="1" spans="1:4">
      <c r="A630" s="112" t="s">
        <v>604</v>
      </c>
      <c r="B630" s="160"/>
      <c r="C630" s="113">
        <v>288</v>
      </c>
      <c r="D630" s="110"/>
    </row>
    <row r="631" s="92" customFormat="1" ht="16" customHeight="1" spans="1:4">
      <c r="A631" s="112" t="s">
        <v>605</v>
      </c>
      <c r="B631" s="160"/>
      <c r="C631" s="113">
        <v>200</v>
      </c>
      <c r="D631" s="110"/>
    </row>
    <row r="632" s="92" customFormat="1" ht="16" customHeight="1" spans="1:4">
      <c r="A632" s="112" t="s">
        <v>606</v>
      </c>
      <c r="B632" s="160"/>
      <c r="C632" s="113"/>
      <c r="D632" s="110"/>
    </row>
    <row r="633" s="92" customFormat="1" ht="16" customHeight="1" spans="1:4">
      <c r="A633" s="112" t="s">
        <v>607</v>
      </c>
      <c r="B633" s="160">
        <v>1817</v>
      </c>
      <c r="C633" s="113">
        <v>1232</v>
      </c>
      <c r="D633" s="110">
        <f>(C633-B633)/B633*100</f>
        <v>-32.1959273527793</v>
      </c>
    </row>
    <row r="634" s="92" customFormat="1" ht="16" customHeight="1" spans="1:4">
      <c r="A634" s="112" t="s">
        <v>608</v>
      </c>
      <c r="B634" s="160">
        <v>260</v>
      </c>
      <c r="C634" s="113">
        <v>46</v>
      </c>
      <c r="D634" s="110">
        <f>(C634-B634)/B634*100</f>
        <v>-82.3076923076923</v>
      </c>
    </row>
    <row r="635" s="92" customFormat="1" ht="16" customHeight="1" spans="1:4">
      <c r="A635" s="107" t="s">
        <v>609</v>
      </c>
      <c r="B635" s="160">
        <f>SUM(B636:B640)</f>
        <v>39</v>
      </c>
      <c r="C635" s="109">
        <f>SUM(C636:C640)</f>
        <v>38</v>
      </c>
      <c r="D635" s="110">
        <f>(C635-B635)/B635*100</f>
        <v>-2.56410256410256</v>
      </c>
    </row>
    <row r="636" s="92" customFormat="1" ht="16" customHeight="1" spans="1:4">
      <c r="A636" s="112" t="s">
        <v>166</v>
      </c>
      <c r="B636" s="160">
        <v>39</v>
      </c>
      <c r="C636" s="113">
        <v>29</v>
      </c>
      <c r="D636" s="110">
        <f>(C636-B636)/B636*100</f>
        <v>-25.6410256410256</v>
      </c>
    </row>
    <row r="637" s="92" customFormat="1" ht="16" customHeight="1" spans="1:4">
      <c r="A637" s="112" t="s">
        <v>167</v>
      </c>
      <c r="B637" s="160"/>
      <c r="C637" s="113"/>
      <c r="D637" s="110"/>
    </row>
    <row r="638" s="92" customFormat="1" ht="16" customHeight="1" spans="1:4">
      <c r="A638" s="112" t="s">
        <v>168</v>
      </c>
      <c r="B638" s="160"/>
      <c r="C638" s="113"/>
      <c r="D638" s="110"/>
    </row>
    <row r="639" s="92" customFormat="1" ht="16" customHeight="1" spans="1:4">
      <c r="A639" s="112" t="s">
        <v>175</v>
      </c>
      <c r="B639" s="160"/>
      <c r="C639" s="113"/>
      <c r="D639" s="110"/>
    </row>
    <row r="640" s="92" customFormat="1" ht="16" customHeight="1" spans="1:4">
      <c r="A640" s="112" t="s">
        <v>610</v>
      </c>
      <c r="B640" s="160"/>
      <c r="C640" s="113">
        <v>9</v>
      </c>
      <c r="D640" s="110"/>
    </row>
    <row r="641" s="92" customFormat="1" ht="16" customHeight="1" spans="1:4">
      <c r="A641" s="107" t="s">
        <v>611</v>
      </c>
      <c r="B641" s="160"/>
      <c r="C641" s="109">
        <f>SUM(C642:C643)</f>
        <v>9131</v>
      </c>
      <c r="D641" s="110"/>
    </row>
    <row r="642" s="92" customFormat="1" ht="16" customHeight="1" spans="1:4">
      <c r="A642" s="112" t="s">
        <v>612</v>
      </c>
      <c r="B642" s="160"/>
      <c r="C642" s="113">
        <v>22</v>
      </c>
      <c r="D642" s="110"/>
    </row>
    <row r="643" s="92" customFormat="1" ht="16" customHeight="1" spans="1:4">
      <c r="A643" s="112" t="s">
        <v>613</v>
      </c>
      <c r="B643" s="160"/>
      <c r="C643" s="113">
        <v>9109</v>
      </c>
      <c r="D643" s="110"/>
    </row>
    <row r="644" s="92" customFormat="1" ht="16" customHeight="1" spans="1:4">
      <c r="A644" s="107" t="s">
        <v>614</v>
      </c>
      <c r="B644" s="160">
        <f>SUM(B645:B646)</f>
        <v>89</v>
      </c>
      <c r="C644" s="109">
        <f>SUM(C645:C646)</f>
        <v>89</v>
      </c>
      <c r="D644" s="110">
        <f>(C644-B644)/B644*100</f>
        <v>0</v>
      </c>
    </row>
    <row r="645" s="92" customFormat="1" ht="16" customHeight="1" spans="1:4">
      <c r="A645" s="112" t="s">
        <v>615</v>
      </c>
      <c r="B645" s="160">
        <v>89</v>
      </c>
      <c r="C645" s="113">
        <v>89</v>
      </c>
      <c r="D645" s="110">
        <f>(C645-B645)/B645*100</f>
        <v>0</v>
      </c>
    </row>
    <row r="646" s="92" customFormat="1" ht="16" customHeight="1" spans="1:4">
      <c r="A646" s="112" t="s">
        <v>616</v>
      </c>
      <c r="B646" s="160"/>
      <c r="C646" s="113"/>
      <c r="D646" s="110"/>
    </row>
    <row r="647" s="92" customFormat="1" ht="16" customHeight="1" spans="1:4">
      <c r="A647" s="107" t="s">
        <v>617</v>
      </c>
      <c r="B647" s="160"/>
      <c r="C647" s="109">
        <f>SUM(C648:C649)</f>
        <v>4721</v>
      </c>
      <c r="D647" s="110"/>
    </row>
    <row r="648" s="92" customFormat="1" ht="16" customHeight="1" spans="1:4">
      <c r="A648" s="112" t="s">
        <v>618</v>
      </c>
      <c r="B648" s="160"/>
      <c r="C648" s="113"/>
      <c r="D648" s="110"/>
    </row>
    <row r="649" s="92" customFormat="1" ht="16" customHeight="1" spans="1:4">
      <c r="A649" s="112" t="s">
        <v>619</v>
      </c>
      <c r="B649" s="160"/>
      <c r="C649" s="113">
        <v>4721</v>
      </c>
      <c r="D649" s="110"/>
    </row>
    <row r="650" s="92" customFormat="1" ht="16" customHeight="1" spans="1:4">
      <c r="A650" s="107" t="s">
        <v>620</v>
      </c>
      <c r="B650" s="160"/>
      <c r="C650" s="114">
        <f>SUM(C651:C652)</f>
        <v>0</v>
      </c>
      <c r="D650" s="110"/>
    </row>
    <row r="651" s="92" customFormat="1" ht="16" customHeight="1" spans="1:4">
      <c r="A651" s="112" t="s">
        <v>621</v>
      </c>
      <c r="B651" s="160"/>
      <c r="C651" s="113"/>
      <c r="D651" s="110"/>
    </row>
    <row r="652" s="92" customFormat="1" ht="16" customHeight="1" spans="1:4">
      <c r="A652" s="112" t="s">
        <v>622</v>
      </c>
      <c r="B652" s="160"/>
      <c r="C652" s="113"/>
      <c r="D652" s="110"/>
    </row>
    <row r="653" s="92" customFormat="1" ht="16" customHeight="1" spans="1:4">
      <c r="A653" s="107" t="s">
        <v>623</v>
      </c>
      <c r="B653" s="160"/>
      <c r="C653" s="114">
        <f>SUM(C654:C655)</f>
        <v>46</v>
      </c>
      <c r="D653" s="110"/>
    </row>
    <row r="654" s="92" customFormat="1" ht="16" customHeight="1" spans="1:4">
      <c r="A654" s="112" t="s">
        <v>624</v>
      </c>
      <c r="B654" s="160"/>
      <c r="C654" s="113"/>
      <c r="D654" s="110"/>
    </row>
    <row r="655" s="92" customFormat="1" ht="16" customHeight="1" spans="1:4">
      <c r="A655" s="112" t="s">
        <v>625</v>
      </c>
      <c r="B655" s="160"/>
      <c r="C655" s="113">
        <v>46</v>
      </c>
      <c r="D655" s="110"/>
    </row>
    <row r="656" s="92" customFormat="1" ht="16" customHeight="1" spans="1:4">
      <c r="A656" s="107" t="s">
        <v>626</v>
      </c>
      <c r="B656" s="160">
        <f>SUM(B657:B659)</f>
        <v>4100</v>
      </c>
      <c r="C656" s="109">
        <f>SUM(C657:C659)</f>
        <v>25262</v>
      </c>
      <c r="D656" s="110">
        <f>(C656-B656)/B656*100</f>
        <v>516.146341463415</v>
      </c>
    </row>
    <row r="657" s="92" customFormat="1" ht="16" customHeight="1" spans="1:4">
      <c r="A657" s="112" t="s">
        <v>627</v>
      </c>
      <c r="B657" s="160"/>
      <c r="C657" s="122"/>
      <c r="D657" s="110"/>
    </row>
    <row r="658" s="92" customFormat="1" ht="16" customHeight="1" spans="1:4">
      <c r="A658" s="112" t="s">
        <v>628</v>
      </c>
      <c r="B658" s="160">
        <v>4100</v>
      </c>
      <c r="C658" s="113">
        <v>25262</v>
      </c>
      <c r="D658" s="110">
        <f>(C658-B658)/B658*100</f>
        <v>516.146341463415</v>
      </c>
    </row>
    <row r="659" s="92" customFormat="1" ht="16" customHeight="1" spans="1:4">
      <c r="A659" s="112" t="s">
        <v>629</v>
      </c>
      <c r="B659" s="160"/>
      <c r="C659" s="122"/>
      <c r="D659" s="110"/>
    </row>
    <row r="660" s="92" customFormat="1" ht="16" customHeight="1" spans="1:4">
      <c r="A660" s="107" t="s">
        <v>630</v>
      </c>
      <c r="B660" s="160"/>
      <c r="C660" s="114">
        <f>SUM(C661:C663)</f>
        <v>0</v>
      </c>
      <c r="D660" s="110"/>
    </row>
    <row r="661" s="92" customFormat="1" ht="16" customHeight="1" spans="1:4">
      <c r="A661" s="112" t="s">
        <v>631</v>
      </c>
      <c r="B661" s="160"/>
      <c r="C661" s="113"/>
      <c r="D661" s="110"/>
    </row>
    <row r="662" s="92" customFormat="1" ht="16" customHeight="1" spans="1:4">
      <c r="A662" s="112" t="s">
        <v>632</v>
      </c>
      <c r="B662" s="160"/>
      <c r="C662" s="113"/>
      <c r="D662" s="110"/>
    </row>
    <row r="663" s="92" customFormat="1" ht="16" customHeight="1" spans="1:4">
      <c r="A663" s="112" t="s">
        <v>633</v>
      </c>
      <c r="B663" s="160"/>
      <c r="C663" s="113"/>
      <c r="D663" s="110"/>
    </row>
    <row r="664" s="92" customFormat="1" ht="16" customHeight="1" spans="1:4">
      <c r="A664" s="107" t="s">
        <v>634</v>
      </c>
      <c r="B664" s="160">
        <f>SUM(B665:B671)</f>
        <v>236</v>
      </c>
      <c r="C664" s="109">
        <f>SUM(C665:C671)</f>
        <v>225</v>
      </c>
      <c r="D664" s="110">
        <f>(C664-B664)/B664*100</f>
        <v>-4.66101694915254</v>
      </c>
    </row>
    <row r="665" s="92" customFormat="1" ht="16" customHeight="1" spans="1:4">
      <c r="A665" s="112" t="s">
        <v>166</v>
      </c>
      <c r="B665" s="160">
        <v>211</v>
      </c>
      <c r="C665" s="113">
        <v>200</v>
      </c>
      <c r="D665" s="110">
        <f>(C665-B665)/B665*100</f>
        <v>-5.21327014218009</v>
      </c>
    </row>
    <row r="666" s="92" customFormat="1" ht="16" customHeight="1" spans="1:4">
      <c r="A666" s="112" t="s">
        <v>167</v>
      </c>
      <c r="B666" s="160"/>
      <c r="C666" s="113"/>
      <c r="D666" s="110"/>
    </row>
    <row r="667" s="92" customFormat="1" ht="16" customHeight="1" spans="1:4">
      <c r="A667" s="112" t="s">
        <v>168</v>
      </c>
      <c r="B667" s="160"/>
      <c r="C667" s="113"/>
      <c r="D667" s="110"/>
    </row>
    <row r="668" s="92" customFormat="1" ht="16" customHeight="1" spans="1:4">
      <c r="A668" s="112" t="s">
        <v>635</v>
      </c>
      <c r="B668" s="160">
        <v>25</v>
      </c>
      <c r="C668" s="113">
        <v>25</v>
      </c>
      <c r="D668" s="110">
        <f>(C668-B668)/B668*100</f>
        <v>0</v>
      </c>
    </row>
    <row r="669" s="92" customFormat="1" ht="16" customHeight="1" spans="1:4">
      <c r="A669" s="112" t="s">
        <v>636</v>
      </c>
      <c r="B669" s="160"/>
      <c r="C669" s="122"/>
      <c r="D669" s="110"/>
    </row>
    <row r="670" s="92" customFormat="1" ht="16" customHeight="1" spans="1:4">
      <c r="A670" s="112" t="s">
        <v>175</v>
      </c>
      <c r="B670" s="160"/>
      <c r="C670" s="113"/>
      <c r="D670" s="110"/>
    </row>
    <row r="671" s="92" customFormat="1" ht="16" customHeight="1" spans="1:4">
      <c r="A671" s="112" t="s">
        <v>637</v>
      </c>
      <c r="B671" s="160"/>
      <c r="C671" s="113"/>
      <c r="D671" s="110"/>
    </row>
    <row r="672" s="92" customFormat="1" ht="16" customHeight="1" spans="1:4">
      <c r="A672" s="107" t="s">
        <v>638</v>
      </c>
      <c r="B672" s="160">
        <f>SUM(B673:B674)</f>
        <v>6472</v>
      </c>
      <c r="C672" s="109">
        <f>SUM(C673:C674)</f>
        <v>100</v>
      </c>
      <c r="D672" s="110">
        <f t="shared" ref="D670:D679" si="3">(C672-B672)/B672*100</f>
        <v>-98.4548825710754</v>
      </c>
    </row>
    <row r="673" s="92" customFormat="1" ht="16" customHeight="1" spans="1:4">
      <c r="A673" s="112" t="s">
        <v>639</v>
      </c>
      <c r="B673" s="160">
        <v>1500</v>
      </c>
      <c r="C673" s="113">
        <v>100</v>
      </c>
      <c r="D673" s="110">
        <f t="shared" si="3"/>
        <v>-93.3333333333333</v>
      </c>
    </row>
    <row r="674" s="92" customFormat="1" ht="16" customHeight="1" spans="1:4">
      <c r="A674" s="112" t="s">
        <v>640</v>
      </c>
      <c r="B674" s="160">
        <v>4972</v>
      </c>
      <c r="C674" s="113"/>
      <c r="D674" s="110">
        <f t="shared" si="3"/>
        <v>-100</v>
      </c>
    </row>
    <row r="675" s="92" customFormat="1" ht="16" customHeight="1" spans="1:4">
      <c r="A675" s="107" t="s">
        <v>641</v>
      </c>
      <c r="B675" s="160">
        <f>SUM(B676)</f>
        <v>17227</v>
      </c>
      <c r="C675" s="109">
        <f>C676</f>
        <v>2514</v>
      </c>
      <c r="D675" s="110">
        <f t="shared" si="3"/>
        <v>-85.4066291286933</v>
      </c>
    </row>
    <row r="676" s="92" customFormat="1" ht="16" customHeight="1" spans="1:4">
      <c r="A676" s="112" t="s">
        <v>642</v>
      </c>
      <c r="B676" s="160">
        <v>17227</v>
      </c>
      <c r="C676" s="113">
        <v>2514</v>
      </c>
      <c r="D676" s="110">
        <f t="shared" si="3"/>
        <v>-85.4066291286933</v>
      </c>
    </row>
    <row r="677" s="92" customFormat="1" ht="16" customHeight="1" spans="1:4">
      <c r="A677" s="107" t="s">
        <v>643</v>
      </c>
      <c r="B677" s="160">
        <f>SUM(B678,B683,B698,B702,B714,B717,B721,B726,B730,B734,B737,B746,B748)</f>
        <v>28128</v>
      </c>
      <c r="C677" s="109">
        <f>C678+C683+C698+C702+C714+C717+C721+C726+C730+C734+C737+C746+C748</f>
        <v>46975</v>
      </c>
      <c r="D677" s="110">
        <f t="shared" si="3"/>
        <v>67.0044084186576</v>
      </c>
    </row>
    <row r="678" s="92" customFormat="1" ht="16" customHeight="1" spans="1:4">
      <c r="A678" s="107" t="s">
        <v>644</v>
      </c>
      <c r="B678" s="160">
        <f>SUM(B679:B682)</f>
        <v>756</v>
      </c>
      <c r="C678" s="109">
        <f>SUM(C679:C682)</f>
        <v>1000</v>
      </c>
      <c r="D678" s="110">
        <f t="shared" si="3"/>
        <v>32.2751322751323</v>
      </c>
    </row>
    <row r="679" s="92" customFormat="1" ht="16" customHeight="1" spans="1:4">
      <c r="A679" s="112" t="s">
        <v>166</v>
      </c>
      <c r="B679" s="160">
        <v>700</v>
      </c>
      <c r="C679" s="113">
        <v>943</v>
      </c>
      <c r="D679" s="110">
        <f t="shared" si="3"/>
        <v>34.7142857142857</v>
      </c>
    </row>
    <row r="680" s="92" customFormat="1" ht="16" customHeight="1" spans="1:4">
      <c r="A680" s="112" t="s">
        <v>167</v>
      </c>
      <c r="B680" s="160"/>
      <c r="C680" s="113"/>
      <c r="D680" s="110"/>
    </row>
    <row r="681" s="92" customFormat="1" ht="16" customHeight="1" spans="1:4">
      <c r="A681" s="112" t="s">
        <v>168</v>
      </c>
      <c r="B681" s="160"/>
      <c r="C681" s="113"/>
      <c r="D681" s="110"/>
    </row>
    <row r="682" s="92" customFormat="1" ht="16" customHeight="1" spans="1:4">
      <c r="A682" s="112" t="s">
        <v>645</v>
      </c>
      <c r="B682" s="160">
        <v>56</v>
      </c>
      <c r="C682" s="113">
        <v>57</v>
      </c>
      <c r="D682" s="110">
        <f>(C682-B682)/B682*100</f>
        <v>1.78571428571429</v>
      </c>
    </row>
    <row r="683" s="92" customFormat="1" ht="16" customHeight="1" spans="1:4">
      <c r="A683" s="107" t="s">
        <v>646</v>
      </c>
      <c r="B683" s="160">
        <f>SUM(B684:B697)</f>
        <v>1320</v>
      </c>
      <c r="C683" s="109">
        <f>SUM(C684:C697)</f>
        <v>1304</v>
      </c>
      <c r="D683" s="110">
        <f>(C683-B683)/B683*100</f>
        <v>-1.21212121212121</v>
      </c>
    </row>
    <row r="684" s="92" customFormat="1" ht="16" customHeight="1" spans="1:4">
      <c r="A684" s="112" t="s">
        <v>647</v>
      </c>
      <c r="B684" s="160">
        <v>900</v>
      </c>
      <c r="C684" s="113">
        <v>122</v>
      </c>
      <c r="D684" s="110">
        <f>(C684-B684)/B684*100</f>
        <v>-86.4444444444444</v>
      </c>
    </row>
    <row r="685" s="92" customFormat="1" ht="16" customHeight="1" spans="1:4">
      <c r="A685" s="112" t="s">
        <v>648</v>
      </c>
      <c r="B685" s="160"/>
      <c r="C685" s="113"/>
      <c r="D685" s="110"/>
    </row>
    <row r="686" s="92" customFormat="1" ht="16" customHeight="1" spans="1:4">
      <c r="A686" s="112" t="s">
        <v>649</v>
      </c>
      <c r="B686" s="160"/>
      <c r="C686" s="113"/>
      <c r="D686" s="110"/>
    </row>
    <row r="687" s="92" customFormat="1" ht="16" customHeight="1" spans="1:4">
      <c r="A687" s="112" t="s">
        <v>650</v>
      </c>
      <c r="B687" s="163"/>
      <c r="C687" s="113"/>
      <c r="D687" s="110"/>
    </row>
    <row r="688" s="92" customFormat="1" ht="16" customHeight="1" spans="1:4">
      <c r="A688" s="112" t="s">
        <v>651</v>
      </c>
      <c r="B688" s="163"/>
      <c r="C688" s="113"/>
      <c r="D688" s="110"/>
    </row>
    <row r="689" s="92" customFormat="1" ht="16" customHeight="1" spans="1:4">
      <c r="A689" s="112" t="s">
        <v>652</v>
      </c>
      <c r="B689" s="163"/>
      <c r="C689" s="113"/>
      <c r="D689" s="110"/>
    </row>
    <row r="690" s="92" customFormat="1" ht="16" customHeight="1" spans="1:4">
      <c r="A690" s="112" t="s">
        <v>653</v>
      </c>
      <c r="B690" s="160"/>
      <c r="C690" s="113"/>
      <c r="D690" s="110"/>
    </row>
    <row r="691" s="92" customFormat="1" ht="16" customHeight="1" spans="1:4">
      <c r="A691" s="112" t="s">
        <v>654</v>
      </c>
      <c r="B691" s="160"/>
      <c r="C691" s="113"/>
      <c r="D691" s="110"/>
    </row>
    <row r="692" s="92" customFormat="1" ht="16" customHeight="1" spans="1:4">
      <c r="A692" s="112" t="s">
        <v>655</v>
      </c>
      <c r="B692" s="160"/>
      <c r="C692" s="113"/>
      <c r="D692" s="110"/>
    </row>
    <row r="693" s="92" customFormat="1" ht="16" customHeight="1" spans="1:4">
      <c r="A693" s="112" t="s">
        <v>656</v>
      </c>
      <c r="B693" s="160"/>
      <c r="C693" s="113"/>
      <c r="D693" s="110"/>
    </row>
    <row r="694" s="92" customFormat="1" ht="16" customHeight="1" spans="1:4">
      <c r="A694" s="112" t="s">
        <v>657</v>
      </c>
      <c r="B694" s="160"/>
      <c r="C694" s="113"/>
      <c r="D694" s="110"/>
    </row>
    <row r="695" s="92" customFormat="1" ht="16" customHeight="1" spans="1:4">
      <c r="A695" s="112" t="s">
        <v>658</v>
      </c>
      <c r="B695" s="160"/>
      <c r="C695" s="113"/>
      <c r="D695" s="110"/>
    </row>
    <row r="696" s="92" customFormat="1" ht="16" customHeight="1" spans="1:4">
      <c r="A696" s="112" t="s">
        <v>659</v>
      </c>
      <c r="B696" s="160"/>
      <c r="C696" s="113"/>
      <c r="D696" s="110"/>
    </row>
    <row r="697" s="92" customFormat="1" ht="16" customHeight="1" spans="1:4">
      <c r="A697" s="112" t="s">
        <v>660</v>
      </c>
      <c r="B697" s="160">
        <v>420</v>
      </c>
      <c r="C697" s="113">
        <v>1182</v>
      </c>
      <c r="D697" s="110">
        <f>(C697-B697)/B697*100</f>
        <v>181.428571428571</v>
      </c>
    </row>
    <row r="698" s="92" customFormat="1" ht="16" customHeight="1" spans="1:4">
      <c r="A698" s="107" t="s">
        <v>661</v>
      </c>
      <c r="B698" s="160">
        <f>SUM(B699:B701)</f>
        <v>300</v>
      </c>
      <c r="C698" s="109">
        <f>SUM(C699:C701)</f>
        <v>28</v>
      </c>
      <c r="D698" s="110">
        <f>(C698-B698)/B698*100</f>
        <v>-90.6666666666667</v>
      </c>
    </row>
    <row r="699" s="92" customFormat="1" ht="16" customHeight="1" spans="1:4">
      <c r="A699" s="112" t="s">
        <v>662</v>
      </c>
      <c r="B699" s="163"/>
      <c r="C699" s="113"/>
      <c r="D699" s="110"/>
    </row>
    <row r="700" s="92" customFormat="1" ht="16" customHeight="1" spans="1:4">
      <c r="A700" s="112" t="s">
        <v>663</v>
      </c>
      <c r="B700" s="160">
        <v>300</v>
      </c>
      <c r="C700" s="113"/>
      <c r="D700" s="110">
        <f t="shared" ref="D700:D705" si="4">(C700-B700)/B700*100</f>
        <v>-100</v>
      </c>
    </row>
    <row r="701" s="92" customFormat="1" ht="16" customHeight="1" spans="1:4">
      <c r="A701" s="112" t="s">
        <v>664</v>
      </c>
      <c r="B701" s="160"/>
      <c r="C701" s="113">
        <v>28</v>
      </c>
      <c r="D701" s="110"/>
    </row>
    <row r="702" s="92" customFormat="1" ht="16" customHeight="1" spans="1:4">
      <c r="A702" s="107" t="s">
        <v>665</v>
      </c>
      <c r="B702" s="160">
        <f>SUM(B703:B713)</f>
        <v>5697</v>
      </c>
      <c r="C702" s="109">
        <f>SUM(C703:C713)</f>
        <v>7437</v>
      </c>
      <c r="D702" s="110">
        <f t="shared" si="4"/>
        <v>30.5423907319642</v>
      </c>
    </row>
    <row r="703" s="92" customFormat="1" ht="16" customHeight="1" spans="1:4">
      <c r="A703" s="112" t="s">
        <v>666</v>
      </c>
      <c r="B703" s="160">
        <v>486</v>
      </c>
      <c r="C703" s="113">
        <v>539</v>
      </c>
      <c r="D703" s="110">
        <f t="shared" si="4"/>
        <v>10.9053497942387</v>
      </c>
    </row>
    <row r="704" s="92" customFormat="1" ht="16" customHeight="1" spans="1:4">
      <c r="A704" s="112" t="s">
        <v>667</v>
      </c>
      <c r="B704" s="160">
        <v>536</v>
      </c>
      <c r="C704" s="113">
        <v>533</v>
      </c>
      <c r="D704" s="110">
        <f t="shared" si="4"/>
        <v>-0.559701492537313</v>
      </c>
    </row>
    <row r="705" s="92" customFormat="1" ht="16" customHeight="1" spans="1:4">
      <c r="A705" s="112" t="s">
        <v>668</v>
      </c>
      <c r="B705" s="160">
        <v>719</v>
      </c>
      <c r="C705" s="113">
        <v>751</v>
      </c>
      <c r="D705" s="110">
        <f t="shared" si="4"/>
        <v>4.45062586926286</v>
      </c>
    </row>
    <row r="706" s="92" customFormat="1" ht="16" customHeight="1" spans="1:4">
      <c r="A706" s="112" t="s">
        <v>669</v>
      </c>
      <c r="B706" s="163"/>
      <c r="C706" s="113"/>
      <c r="D706" s="110"/>
    </row>
    <row r="707" s="92" customFormat="1" ht="16" customHeight="1" spans="1:4">
      <c r="A707" s="112" t="s">
        <v>670</v>
      </c>
      <c r="B707" s="160"/>
      <c r="C707" s="113"/>
      <c r="D707" s="110"/>
    </row>
    <row r="708" s="92" customFormat="1" ht="16" customHeight="1" spans="1:4">
      <c r="A708" s="112" t="s">
        <v>671</v>
      </c>
      <c r="B708" s="160"/>
      <c r="C708" s="113"/>
      <c r="D708" s="110"/>
    </row>
    <row r="709" s="92" customFormat="1" ht="16" customHeight="1" spans="1:4">
      <c r="A709" s="112" t="s">
        <v>672</v>
      </c>
      <c r="B709" s="160"/>
      <c r="C709" s="113"/>
      <c r="D709" s="110"/>
    </row>
    <row r="710" s="92" customFormat="1" ht="16" customHeight="1" spans="1:4">
      <c r="A710" s="112" t="s">
        <v>673</v>
      </c>
      <c r="B710" s="160">
        <v>2916</v>
      </c>
      <c r="C710" s="113">
        <v>4786</v>
      </c>
      <c r="D710" s="110">
        <f>(C710-B710)/B710*100</f>
        <v>64.1289437585734</v>
      </c>
    </row>
    <row r="711" s="92" customFormat="1" ht="16" customHeight="1" spans="1:4">
      <c r="A711" s="112" t="s">
        <v>674</v>
      </c>
      <c r="B711" s="160">
        <v>40</v>
      </c>
      <c r="C711" s="113">
        <v>286</v>
      </c>
      <c r="D711" s="110">
        <f>(C711-B711)/B711*100</f>
        <v>615</v>
      </c>
    </row>
    <row r="712" s="92" customFormat="1" ht="16" customHeight="1" spans="1:4">
      <c r="A712" s="112" t="s">
        <v>675</v>
      </c>
      <c r="B712" s="160">
        <v>1000</v>
      </c>
      <c r="C712" s="113"/>
      <c r="D712" s="110">
        <f>(C712-B712)/B712*100</f>
        <v>-100</v>
      </c>
    </row>
    <row r="713" s="92" customFormat="1" ht="16" customHeight="1" spans="1:4">
      <c r="A713" s="112" t="s">
        <v>676</v>
      </c>
      <c r="B713" s="160"/>
      <c r="C713" s="113">
        <v>542</v>
      </c>
      <c r="D713" s="110"/>
    </row>
    <row r="714" s="92" customFormat="1" ht="16" customHeight="1" spans="1:4">
      <c r="A714" s="107" t="s">
        <v>677</v>
      </c>
      <c r="B714" s="160"/>
      <c r="C714" s="109">
        <f>SUM(C715:C716)</f>
        <v>168</v>
      </c>
      <c r="D714" s="110"/>
    </row>
    <row r="715" s="92" customFormat="1" ht="16" customHeight="1" spans="1:4">
      <c r="A715" s="112" t="s">
        <v>678</v>
      </c>
      <c r="B715" s="160"/>
      <c r="C715" s="113">
        <v>168</v>
      </c>
      <c r="D715" s="110"/>
    </row>
    <row r="716" s="92" customFormat="1" ht="16" customHeight="1" spans="1:4">
      <c r="A716" s="112" t="s">
        <v>679</v>
      </c>
      <c r="B716" s="160"/>
      <c r="C716" s="113"/>
      <c r="D716" s="110"/>
    </row>
    <row r="717" s="92" customFormat="1" ht="16" customHeight="1" spans="1:4">
      <c r="A717" s="107" t="s">
        <v>680</v>
      </c>
      <c r="B717" s="160">
        <f>SUM(B718:B720)</f>
        <v>1313</v>
      </c>
      <c r="C717" s="109">
        <f>SUM(C718:C720)</f>
        <v>3763</v>
      </c>
      <c r="D717" s="110">
        <f>(C717-B717)/B717*100</f>
        <v>186.595582635187</v>
      </c>
    </row>
    <row r="718" s="92" customFormat="1" ht="16" customHeight="1" spans="1:4">
      <c r="A718" s="112" t="s">
        <v>681</v>
      </c>
      <c r="B718" s="160">
        <v>306</v>
      </c>
      <c r="C718" s="113">
        <v>398</v>
      </c>
      <c r="D718" s="110">
        <f>(C718-B718)/B718*100</f>
        <v>30.0653594771242</v>
      </c>
    </row>
    <row r="719" s="92" customFormat="1" ht="16" customHeight="1" spans="1:4">
      <c r="A719" s="112" t="s">
        <v>682</v>
      </c>
      <c r="B719" s="160">
        <v>1007</v>
      </c>
      <c r="C719" s="113">
        <v>3365</v>
      </c>
      <c r="D719" s="110">
        <f>(C719-B719)/B719*100</f>
        <v>234.16087388282</v>
      </c>
    </row>
    <row r="720" s="92" customFormat="1" ht="16" customHeight="1" spans="1:4">
      <c r="A720" s="112" t="s">
        <v>683</v>
      </c>
      <c r="B720" s="160"/>
      <c r="C720" s="113"/>
      <c r="D720" s="110"/>
    </row>
    <row r="721" s="92" customFormat="1" ht="16" customHeight="1" spans="1:4">
      <c r="A721" s="107" t="s">
        <v>684</v>
      </c>
      <c r="B721" s="160">
        <f>SUM(B722:B725)</f>
        <v>5177</v>
      </c>
      <c r="C721" s="109">
        <f>SUM(C722:C725)</f>
        <v>5546</v>
      </c>
      <c r="D721" s="110">
        <f>(C721-B721)/B721*100</f>
        <v>7.12768012362372</v>
      </c>
    </row>
    <row r="722" s="92" customFormat="1" ht="16" customHeight="1" spans="1:4">
      <c r="A722" s="112" t="s">
        <v>685</v>
      </c>
      <c r="B722" s="160">
        <v>893</v>
      </c>
      <c r="C722" s="113">
        <v>1136</v>
      </c>
      <c r="D722" s="110">
        <f>(C722-B722)/B722*100</f>
        <v>27.2116461366181</v>
      </c>
    </row>
    <row r="723" s="92" customFormat="1" ht="16" customHeight="1" spans="1:4">
      <c r="A723" s="112" t="s">
        <v>686</v>
      </c>
      <c r="B723" s="160">
        <v>4284</v>
      </c>
      <c r="C723" s="113">
        <v>4410</v>
      </c>
      <c r="D723" s="110">
        <f>(C723-B723)/B723*100</f>
        <v>2.94117647058823</v>
      </c>
    </row>
    <row r="724" s="92" customFormat="1" ht="16" customHeight="1" spans="1:4">
      <c r="A724" s="112" t="s">
        <v>687</v>
      </c>
      <c r="B724" s="160"/>
      <c r="C724" s="113"/>
      <c r="D724" s="110"/>
    </row>
    <row r="725" s="92" customFormat="1" ht="16" customHeight="1" spans="1:4">
      <c r="A725" s="112" t="s">
        <v>688</v>
      </c>
      <c r="B725" s="160"/>
      <c r="C725" s="113"/>
      <c r="D725" s="110"/>
    </row>
    <row r="726" s="92" customFormat="1" ht="16" customHeight="1" spans="1:4">
      <c r="A726" s="107" t="s">
        <v>689</v>
      </c>
      <c r="B726" s="160">
        <f>SUM(B727:B729)</f>
        <v>9226</v>
      </c>
      <c r="C726" s="109">
        <f>SUM(C727:C729)</f>
        <v>21268</v>
      </c>
      <c r="D726" s="110">
        <f>(C726-B726)/B726*100</f>
        <v>130.522436592239</v>
      </c>
    </row>
    <row r="727" s="92" customFormat="1" ht="16" customHeight="1" spans="1:4">
      <c r="A727" s="112" t="s">
        <v>690</v>
      </c>
      <c r="B727" s="160"/>
      <c r="C727" s="113"/>
      <c r="D727" s="110"/>
    </row>
    <row r="728" s="92" customFormat="1" ht="16" customHeight="1" spans="1:4">
      <c r="A728" s="112" t="s">
        <v>691</v>
      </c>
      <c r="B728" s="160">
        <v>9000</v>
      </c>
      <c r="C728" s="113">
        <v>17268</v>
      </c>
      <c r="D728" s="110">
        <f>(C728-B728)/B728*100</f>
        <v>91.8666666666667</v>
      </c>
    </row>
    <row r="729" s="92" customFormat="1" ht="16" customHeight="1" spans="1:4">
      <c r="A729" s="112" t="s">
        <v>692</v>
      </c>
      <c r="B729" s="160">
        <v>226</v>
      </c>
      <c r="C729" s="113">
        <v>4000</v>
      </c>
      <c r="D729" s="110"/>
    </row>
    <row r="730" s="92" customFormat="1" ht="16" customHeight="1" spans="1:4">
      <c r="A730" s="107" t="s">
        <v>693</v>
      </c>
      <c r="B730" s="160">
        <f>SUM(B731:B733)</f>
        <v>3432</v>
      </c>
      <c r="C730" s="109">
        <f>SUM(C731:C733)</f>
        <v>4297</v>
      </c>
      <c r="D730" s="110">
        <f>(C730-B730)/B730*100</f>
        <v>25.2039627039627</v>
      </c>
    </row>
    <row r="731" s="92" customFormat="1" ht="16" customHeight="1" spans="1:4">
      <c r="A731" s="112" t="s">
        <v>694</v>
      </c>
      <c r="B731" s="160">
        <v>3432</v>
      </c>
      <c r="C731" s="113">
        <v>4297</v>
      </c>
      <c r="D731" s="110">
        <f>(C731-B731)/B731*100</f>
        <v>25.2039627039627</v>
      </c>
    </row>
    <row r="732" s="92" customFormat="1" ht="16" customHeight="1" spans="1:4">
      <c r="A732" s="112" t="s">
        <v>695</v>
      </c>
      <c r="B732" s="160"/>
      <c r="C732" s="122"/>
      <c r="D732" s="110"/>
    </row>
    <row r="733" s="92" customFormat="1" ht="16" customHeight="1" spans="1:4">
      <c r="A733" s="112" t="s">
        <v>696</v>
      </c>
      <c r="B733" s="160"/>
      <c r="C733" s="122"/>
      <c r="D733" s="110"/>
    </row>
    <row r="734" s="92" customFormat="1" ht="16" customHeight="1" spans="1:4">
      <c r="A734" s="107" t="s">
        <v>697</v>
      </c>
      <c r="B734" s="160"/>
      <c r="C734" s="109">
        <f>SUM(C735:C736)</f>
        <v>404</v>
      </c>
      <c r="D734" s="110"/>
    </row>
    <row r="735" s="92" customFormat="1" ht="16" customHeight="1" spans="1:4">
      <c r="A735" s="112" t="s">
        <v>698</v>
      </c>
      <c r="B735" s="160"/>
      <c r="C735" s="113">
        <v>404</v>
      </c>
      <c r="D735" s="110"/>
    </row>
    <row r="736" s="92" customFormat="1" ht="16" customHeight="1" spans="1:4">
      <c r="A736" s="112" t="s">
        <v>699</v>
      </c>
      <c r="B736" s="160"/>
      <c r="C736" s="122"/>
      <c r="D736" s="110"/>
    </row>
    <row r="737" s="92" customFormat="1" ht="16" customHeight="1" spans="1:4">
      <c r="A737" s="107" t="s">
        <v>700</v>
      </c>
      <c r="B737" s="160">
        <f>SUM(B738:B745)</f>
        <v>611</v>
      </c>
      <c r="C737" s="109">
        <f>SUM(C738:C745)</f>
        <v>654</v>
      </c>
      <c r="D737" s="110">
        <f>(C737-B737)/B737*100</f>
        <v>7.03764320785597</v>
      </c>
    </row>
    <row r="738" s="92" customFormat="1" ht="16" customHeight="1" spans="1:4">
      <c r="A738" s="112" t="s">
        <v>166</v>
      </c>
      <c r="B738" s="160">
        <v>611</v>
      </c>
      <c r="C738" s="113">
        <v>600</v>
      </c>
      <c r="D738" s="110">
        <f>(C738-B738)/B738*100</f>
        <v>-1.80032733224223</v>
      </c>
    </row>
    <row r="739" s="92" customFormat="1" ht="16" customHeight="1" spans="1:4">
      <c r="A739" s="112" t="s">
        <v>167</v>
      </c>
      <c r="B739" s="160"/>
      <c r="C739" s="122"/>
      <c r="D739" s="110"/>
    </row>
    <row r="740" s="92" customFormat="1" ht="16" customHeight="1" spans="1:4">
      <c r="A740" s="112" t="s">
        <v>168</v>
      </c>
      <c r="B740" s="160"/>
      <c r="C740" s="122"/>
      <c r="D740" s="110"/>
    </row>
    <row r="741" s="92" customFormat="1" ht="16" customHeight="1" spans="1:4">
      <c r="A741" s="112" t="s">
        <v>207</v>
      </c>
      <c r="B741" s="160"/>
      <c r="C741" s="122"/>
      <c r="D741" s="110"/>
    </row>
    <row r="742" s="92" customFormat="1" ht="16" customHeight="1" spans="1:4">
      <c r="A742" s="112" t="s">
        <v>701</v>
      </c>
      <c r="B742" s="160"/>
      <c r="C742" s="122"/>
      <c r="D742" s="110"/>
    </row>
    <row r="743" s="92" customFormat="1" ht="16" customHeight="1" spans="1:4">
      <c r="A743" s="112" t="s">
        <v>702</v>
      </c>
      <c r="B743" s="160"/>
      <c r="C743" s="122"/>
      <c r="D743" s="110"/>
    </row>
    <row r="744" s="92" customFormat="1" ht="16" customHeight="1" spans="1:4">
      <c r="A744" s="112" t="s">
        <v>175</v>
      </c>
      <c r="B744" s="160"/>
      <c r="C744" s="113"/>
      <c r="D744" s="110"/>
    </row>
    <row r="745" s="92" customFormat="1" ht="16" customHeight="1" spans="1:4">
      <c r="A745" s="112" t="s">
        <v>703</v>
      </c>
      <c r="B745" s="160"/>
      <c r="C745" s="113">
        <v>54</v>
      </c>
      <c r="D745" s="110"/>
    </row>
    <row r="746" s="92" customFormat="1" ht="16" customHeight="1" spans="1:4">
      <c r="A746" s="107" t="s">
        <v>704</v>
      </c>
      <c r="B746" s="114">
        <f>B747</f>
        <v>0</v>
      </c>
      <c r="C746" s="114">
        <f>C747</f>
        <v>0</v>
      </c>
      <c r="D746" s="110"/>
    </row>
    <row r="747" s="92" customFormat="1" ht="16" customHeight="1" spans="1:4">
      <c r="A747" s="112" t="s">
        <v>705</v>
      </c>
      <c r="B747" s="109"/>
      <c r="C747" s="122"/>
      <c r="D747" s="110"/>
    </row>
    <row r="748" s="92" customFormat="1" ht="16" customHeight="1" spans="1:4">
      <c r="A748" s="107" t="s">
        <v>706</v>
      </c>
      <c r="B748" s="160">
        <f>SUM(B749)</f>
        <v>296</v>
      </c>
      <c r="C748" s="109">
        <f>C749</f>
        <v>1106</v>
      </c>
      <c r="D748" s="110">
        <f>(C748-B748)/B748*100</f>
        <v>273.648648648649</v>
      </c>
    </row>
    <row r="749" s="92" customFormat="1" ht="16" customHeight="1" spans="1:4">
      <c r="A749" s="112" t="s">
        <v>707</v>
      </c>
      <c r="B749" s="160">
        <v>296</v>
      </c>
      <c r="C749" s="113">
        <v>1106</v>
      </c>
      <c r="D749" s="110">
        <f>(C749-B749)/B749*100</f>
        <v>273.648648648649</v>
      </c>
    </row>
    <row r="750" s="92" customFormat="1" ht="16" customHeight="1" spans="1:4">
      <c r="A750" s="107" t="s">
        <v>708</v>
      </c>
      <c r="B750" s="109">
        <f>B751+B761+B765+B774+B781+B788+B794+B797+B800+B802+B804+B810+B812+B814+B825</f>
        <v>120</v>
      </c>
      <c r="C750" s="109">
        <f>C751+C761+C765+C774+C781+C788+C794+C797+C800+C802+C804+C810+C812+C814+C825</f>
        <v>120</v>
      </c>
      <c r="D750" s="110">
        <f>(C750-B750)/B750*100</f>
        <v>0</v>
      </c>
    </row>
    <row r="751" s="92" customFormat="1" ht="16" customHeight="1" spans="1:4">
      <c r="A751" s="107" t="s">
        <v>709</v>
      </c>
      <c r="B751" s="109">
        <f>SUM(B752:B760)</f>
        <v>0</v>
      </c>
      <c r="C751" s="109">
        <f>SUM(C752:C760)</f>
        <v>0</v>
      </c>
      <c r="D751" s="110"/>
    </row>
    <row r="752" s="92" customFormat="1" ht="16" customHeight="1" spans="1:4">
      <c r="A752" s="112" t="s">
        <v>166</v>
      </c>
      <c r="B752" s="109"/>
      <c r="C752" s="113"/>
      <c r="D752" s="110"/>
    </row>
    <row r="753" s="92" customFormat="1" ht="16" customHeight="1" spans="1:4">
      <c r="A753" s="112" t="s">
        <v>167</v>
      </c>
      <c r="B753" s="109"/>
      <c r="C753" s="113"/>
      <c r="D753" s="110"/>
    </row>
    <row r="754" s="92" customFormat="1" ht="16" customHeight="1" spans="1:4">
      <c r="A754" s="112" t="s">
        <v>168</v>
      </c>
      <c r="B754" s="109"/>
      <c r="C754" s="113"/>
      <c r="D754" s="110"/>
    </row>
    <row r="755" s="92" customFormat="1" ht="16" customHeight="1" spans="1:4">
      <c r="A755" s="112" t="s">
        <v>710</v>
      </c>
      <c r="B755" s="109"/>
      <c r="C755" s="113"/>
      <c r="D755" s="110"/>
    </row>
    <row r="756" s="92" customFormat="1" ht="16" customHeight="1" spans="1:4">
      <c r="A756" s="112" t="s">
        <v>711</v>
      </c>
      <c r="B756" s="109"/>
      <c r="C756" s="113"/>
      <c r="D756" s="110"/>
    </row>
    <row r="757" s="92" customFormat="1" ht="16" customHeight="1" spans="1:4">
      <c r="A757" s="112" t="s">
        <v>712</v>
      </c>
      <c r="B757" s="109"/>
      <c r="C757" s="113"/>
      <c r="D757" s="110"/>
    </row>
    <row r="758" s="92" customFormat="1" ht="16" customHeight="1" spans="1:4">
      <c r="A758" s="112" t="s">
        <v>713</v>
      </c>
      <c r="B758" s="109"/>
      <c r="C758" s="113"/>
      <c r="D758" s="110"/>
    </row>
    <row r="759" s="92" customFormat="1" ht="16" customHeight="1" spans="1:4">
      <c r="A759" s="112" t="s">
        <v>714</v>
      </c>
      <c r="B759" s="109"/>
      <c r="C759" s="113"/>
      <c r="D759" s="110"/>
    </row>
    <row r="760" s="92" customFormat="1" ht="16" customHeight="1" spans="1:4">
      <c r="A760" s="112" t="s">
        <v>715</v>
      </c>
      <c r="B760" s="109"/>
      <c r="C760" s="113"/>
      <c r="D760" s="110"/>
    </row>
    <row r="761" s="92" customFormat="1" ht="16" customHeight="1" spans="1:4">
      <c r="A761" s="107" t="s">
        <v>716</v>
      </c>
      <c r="B761" s="109">
        <f>SUM(B762:B764)</f>
        <v>120</v>
      </c>
      <c r="C761" s="109">
        <f>SUM(C762:C764)</f>
        <v>120</v>
      </c>
      <c r="D761" s="110">
        <f>(C761-B761)/B761*100</f>
        <v>0</v>
      </c>
    </row>
    <row r="762" s="92" customFormat="1" ht="16" customHeight="1" spans="1:4">
      <c r="A762" s="112" t="s">
        <v>717</v>
      </c>
      <c r="B762" s="109"/>
      <c r="C762" s="113"/>
      <c r="D762" s="110"/>
    </row>
    <row r="763" s="92" customFormat="1" ht="16" customHeight="1" spans="1:4">
      <c r="A763" s="112" t="s">
        <v>718</v>
      </c>
      <c r="B763" s="109"/>
      <c r="C763" s="113"/>
      <c r="D763" s="110"/>
    </row>
    <row r="764" s="92" customFormat="1" ht="16" customHeight="1" spans="1:4">
      <c r="A764" s="112" t="s">
        <v>719</v>
      </c>
      <c r="B764" s="160">
        <v>120</v>
      </c>
      <c r="C764" s="113">
        <v>120</v>
      </c>
      <c r="D764" s="110">
        <f>(C764-B764)/B764*100</f>
        <v>0</v>
      </c>
    </row>
    <row r="765" s="92" customFormat="1" ht="16" customHeight="1" spans="1:4">
      <c r="A765" s="107" t="s">
        <v>720</v>
      </c>
      <c r="B765" s="109">
        <f>SUM(B766:B773)</f>
        <v>0</v>
      </c>
      <c r="C765" s="109">
        <f>SUM(C766:C773)</f>
        <v>0</v>
      </c>
      <c r="D765" s="110"/>
    </row>
    <row r="766" s="92" customFormat="1" ht="16" customHeight="1" spans="1:4">
      <c r="A766" s="112" t="s">
        <v>721</v>
      </c>
      <c r="B766" s="109"/>
      <c r="C766" s="113"/>
      <c r="D766" s="110"/>
    </row>
    <row r="767" s="92" customFormat="1" ht="16" customHeight="1" spans="1:4">
      <c r="A767" s="112" t="s">
        <v>722</v>
      </c>
      <c r="B767" s="109"/>
      <c r="C767" s="113"/>
      <c r="D767" s="110"/>
    </row>
    <row r="768" s="92" customFormat="1" ht="16" customHeight="1" spans="1:4">
      <c r="A768" s="112" t="s">
        <v>723</v>
      </c>
      <c r="B768" s="109"/>
      <c r="C768" s="113"/>
      <c r="D768" s="110"/>
    </row>
    <row r="769" s="92" customFormat="1" ht="16" customHeight="1" spans="1:4">
      <c r="A769" s="112" t="s">
        <v>724</v>
      </c>
      <c r="B769" s="109"/>
      <c r="C769" s="113"/>
      <c r="D769" s="110"/>
    </row>
    <row r="770" s="92" customFormat="1" ht="16" customHeight="1" spans="1:4">
      <c r="A770" s="112" t="s">
        <v>725</v>
      </c>
      <c r="B770" s="109"/>
      <c r="C770" s="113"/>
      <c r="D770" s="110"/>
    </row>
    <row r="771" s="92" customFormat="1" ht="16" customHeight="1" spans="1:4">
      <c r="A771" s="112" t="s">
        <v>726</v>
      </c>
      <c r="B771" s="109"/>
      <c r="C771" s="113"/>
      <c r="D771" s="110"/>
    </row>
    <row r="772" s="92" customFormat="1" ht="16" customHeight="1" spans="1:4">
      <c r="A772" s="112" t="s">
        <v>727</v>
      </c>
      <c r="B772" s="109"/>
      <c r="C772" s="113"/>
      <c r="D772" s="110"/>
    </row>
    <row r="773" s="92" customFormat="1" ht="16" customHeight="1" spans="1:4">
      <c r="A773" s="112" t="s">
        <v>728</v>
      </c>
      <c r="B773" s="109"/>
      <c r="C773" s="113"/>
      <c r="D773" s="110"/>
    </row>
    <row r="774" s="92" customFormat="1" ht="16" customHeight="1" spans="1:4">
      <c r="A774" s="107" t="s">
        <v>729</v>
      </c>
      <c r="B774" s="114">
        <f>SUM(B775:B780)</f>
        <v>0</v>
      </c>
      <c r="C774" s="114">
        <f>SUM(C775:C780)</f>
        <v>0</v>
      </c>
      <c r="D774" s="110"/>
    </row>
    <row r="775" s="92" customFormat="1" ht="16" customHeight="1" spans="1:4">
      <c r="A775" s="112" t="s">
        <v>730</v>
      </c>
      <c r="B775" s="109"/>
      <c r="C775" s="113"/>
      <c r="D775" s="110"/>
    </row>
    <row r="776" s="92" customFormat="1" ht="16" customHeight="1" spans="1:4">
      <c r="A776" s="112" t="s">
        <v>731</v>
      </c>
      <c r="B776" s="109"/>
      <c r="C776" s="113"/>
      <c r="D776" s="110"/>
    </row>
    <row r="777" s="92" customFormat="1" ht="16" customHeight="1" spans="1:4">
      <c r="A777" s="112" t="s">
        <v>732</v>
      </c>
      <c r="B777" s="118"/>
      <c r="C777" s="113"/>
      <c r="D777" s="110"/>
    </row>
    <row r="778" s="92" customFormat="1" ht="16" customHeight="1" spans="1:4">
      <c r="A778" s="112" t="s">
        <v>733</v>
      </c>
      <c r="B778" s="109"/>
      <c r="C778" s="113"/>
      <c r="D778" s="110"/>
    </row>
    <row r="779" s="92" customFormat="1" ht="16" customHeight="1" spans="1:4">
      <c r="A779" s="112" t="s">
        <v>734</v>
      </c>
      <c r="B779" s="111"/>
      <c r="C779" s="113"/>
      <c r="D779" s="110"/>
    </row>
    <row r="780" s="92" customFormat="1" ht="16" customHeight="1" spans="1:4">
      <c r="A780" s="112" t="s">
        <v>735</v>
      </c>
      <c r="B780" s="118"/>
      <c r="C780" s="113"/>
      <c r="D780" s="110"/>
    </row>
    <row r="781" s="92" customFormat="1" ht="16" customHeight="1" spans="1:4">
      <c r="A781" s="107" t="s">
        <v>736</v>
      </c>
      <c r="B781" s="114">
        <f>SUM(B782:B787)</f>
        <v>0</v>
      </c>
      <c r="C781" s="114">
        <f>SUM(C782:C787)</f>
        <v>0</v>
      </c>
      <c r="D781" s="110"/>
    </row>
    <row r="782" s="92" customFormat="1" ht="16" customHeight="1" spans="1:4">
      <c r="A782" s="112" t="s">
        <v>737</v>
      </c>
      <c r="B782" s="111"/>
      <c r="C782" s="113"/>
      <c r="D782" s="110"/>
    </row>
    <row r="783" s="92" customFormat="1" ht="16" customHeight="1" spans="1:4">
      <c r="A783" s="112" t="s">
        <v>738</v>
      </c>
      <c r="B783" s="109"/>
      <c r="C783" s="113"/>
      <c r="D783" s="110"/>
    </row>
    <row r="784" s="92" customFormat="1" ht="16" customHeight="1" spans="1:4">
      <c r="A784" s="112" t="s">
        <v>739</v>
      </c>
      <c r="B784" s="109"/>
      <c r="C784" s="113"/>
      <c r="D784" s="110"/>
    </row>
    <row r="785" s="92" customFormat="1" ht="16" customHeight="1" spans="1:4">
      <c r="A785" s="112" t="s">
        <v>740</v>
      </c>
      <c r="B785" s="109"/>
      <c r="C785" s="113"/>
      <c r="D785" s="110"/>
    </row>
    <row r="786" s="92" customFormat="1" ht="16" customHeight="1" spans="1:4">
      <c r="A786" s="112" t="s">
        <v>741</v>
      </c>
      <c r="B786" s="109"/>
      <c r="C786" s="113"/>
      <c r="D786" s="110"/>
    </row>
    <row r="787" s="92" customFormat="1" ht="16" customHeight="1" spans="1:4">
      <c r="A787" s="112" t="s">
        <v>742</v>
      </c>
      <c r="B787" s="109"/>
      <c r="C787" s="113"/>
      <c r="D787" s="110"/>
    </row>
    <row r="788" s="92" customFormat="1" ht="16" customHeight="1" spans="1:4">
      <c r="A788" s="107" t="s">
        <v>743</v>
      </c>
      <c r="B788" s="114">
        <f>SUM(B789:B793)</f>
        <v>0</v>
      </c>
      <c r="C788" s="114">
        <f>SUM(C789:C793)</f>
        <v>0</v>
      </c>
      <c r="D788" s="110"/>
    </row>
    <row r="789" s="92" customFormat="1" ht="16" customHeight="1" spans="1:4">
      <c r="A789" s="112" t="s">
        <v>744</v>
      </c>
      <c r="B789" s="109"/>
      <c r="C789" s="113"/>
      <c r="D789" s="110"/>
    </row>
    <row r="790" s="92" customFormat="1" ht="16" customHeight="1" spans="1:4">
      <c r="A790" s="112" t="s">
        <v>745</v>
      </c>
      <c r="B790" s="109"/>
      <c r="C790" s="113"/>
      <c r="D790" s="110"/>
    </row>
    <row r="791" s="92" customFormat="1" ht="16" customHeight="1" spans="1:4">
      <c r="A791" s="112" t="s">
        <v>746</v>
      </c>
      <c r="B791" s="109"/>
      <c r="C791" s="113"/>
      <c r="D791" s="110"/>
    </row>
    <row r="792" s="92" customFormat="1" ht="16" customHeight="1" spans="1:4">
      <c r="A792" s="112" t="s">
        <v>747</v>
      </c>
      <c r="B792" s="109"/>
      <c r="C792" s="113"/>
      <c r="D792" s="110"/>
    </row>
    <row r="793" s="92" customFormat="1" ht="16" customHeight="1" spans="1:4">
      <c r="A793" s="112" t="s">
        <v>748</v>
      </c>
      <c r="B793" s="109"/>
      <c r="C793" s="113"/>
      <c r="D793" s="110"/>
    </row>
    <row r="794" s="92" customFormat="1" ht="16" customHeight="1" spans="1:4">
      <c r="A794" s="107" t="s">
        <v>749</v>
      </c>
      <c r="B794" s="114">
        <f>SUM(B795:B796)</f>
        <v>0</v>
      </c>
      <c r="C794" s="114">
        <f>SUM(C795:C796)</f>
        <v>0</v>
      </c>
      <c r="D794" s="110"/>
    </row>
    <row r="795" s="92" customFormat="1" ht="16" customHeight="1" spans="1:4">
      <c r="A795" s="112" t="s">
        <v>750</v>
      </c>
      <c r="B795" s="109"/>
      <c r="C795" s="113"/>
      <c r="D795" s="110"/>
    </row>
    <row r="796" s="92" customFormat="1" ht="16" customHeight="1" spans="1:4">
      <c r="A796" s="112" t="s">
        <v>751</v>
      </c>
      <c r="B796" s="109"/>
      <c r="C796" s="113"/>
      <c r="D796" s="110"/>
    </row>
    <row r="797" s="92" customFormat="1" ht="16" customHeight="1" spans="1:4">
      <c r="A797" s="107" t="s">
        <v>752</v>
      </c>
      <c r="B797" s="114">
        <f>SUM(B798:B799)</f>
        <v>0</v>
      </c>
      <c r="C797" s="114">
        <f>SUM(C798:C799)</f>
        <v>0</v>
      </c>
      <c r="D797" s="110"/>
    </row>
    <row r="798" s="92" customFormat="1" ht="16" customHeight="1" spans="1:4">
      <c r="A798" s="112" t="s">
        <v>753</v>
      </c>
      <c r="B798" s="109"/>
      <c r="C798" s="113"/>
      <c r="D798" s="110"/>
    </row>
    <row r="799" s="92" customFormat="1" ht="16" customHeight="1" spans="1:4">
      <c r="A799" s="112" t="s">
        <v>754</v>
      </c>
      <c r="B799" s="109"/>
      <c r="C799" s="113"/>
      <c r="D799" s="110"/>
    </row>
    <row r="800" s="92" customFormat="1" ht="16" customHeight="1" spans="1:4">
      <c r="A800" s="107" t="s">
        <v>755</v>
      </c>
      <c r="B800" s="114">
        <f>B801</f>
        <v>0</v>
      </c>
      <c r="C800" s="114">
        <f>C801</f>
        <v>0</v>
      </c>
      <c r="D800" s="110"/>
    </row>
    <row r="801" s="92" customFormat="1" ht="16" customHeight="1" spans="1:4">
      <c r="A801" s="112" t="s">
        <v>756</v>
      </c>
      <c r="B801" s="109"/>
      <c r="C801" s="113"/>
      <c r="D801" s="110"/>
    </row>
    <row r="802" s="92" customFormat="1" ht="16" customHeight="1" spans="1:4">
      <c r="A802" s="107" t="s">
        <v>757</v>
      </c>
      <c r="B802" s="114">
        <f>B803</f>
        <v>0</v>
      </c>
      <c r="C802" s="114">
        <f>C803</f>
        <v>0</v>
      </c>
      <c r="D802" s="110"/>
    </row>
    <row r="803" s="92" customFormat="1" ht="16" customHeight="1" spans="1:4">
      <c r="A803" s="112" t="s">
        <v>758</v>
      </c>
      <c r="B803" s="109"/>
      <c r="C803" s="113"/>
      <c r="D803" s="110"/>
    </row>
    <row r="804" s="92" customFormat="1" ht="16" customHeight="1" spans="1:4">
      <c r="A804" s="107" t="s">
        <v>759</v>
      </c>
      <c r="B804" s="114">
        <f>SUM(B805:B809)</f>
        <v>0</v>
      </c>
      <c r="C804" s="114">
        <f>SUM(C805:C809)</f>
        <v>0</v>
      </c>
      <c r="D804" s="110"/>
    </row>
    <row r="805" s="92" customFormat="1" ht="16" customHeight="1" spans="1:4">
      <c r="A805" s="112" t="s">
        <v>760</v>
      </c>
      <c r="B805" s="109"/>
      <c r="C805" s="113"/>
      <c r="D805" s="110"/>
    </row>
    <row r="806" s="92" customFormat="1" ht="16" customHeight="1" spans="1:4">
      <c r="A806" s="112" t="s">
        <v>761</v>
      </c>
      <c r="B806" s="109"/>
      <c r="C806" s="113"/>
      <c r="D806" s="110"/>
    </row>
    <row r="807" s="92" customFormat="1" ht="16" customHeight="1" spans="1:4">
      <c r="A807" s="112" t="s">
        <v>762</v>
      </c>
      <c r="B807" s="109"/>
      <c r="C807" s="113"/>
      <c r="D807" s="110"/>
    </row>
    <row r="808" s="92" customFormat="1" ht="16" customHeight="1" spans="1:4">
      <c r="A808" s="112" t="s">
        <v>763</v>
      </c>
      <c r="B808" s="109"/>
      <c r="C808" s="113"/>
      <c r="D808" s="110"/>
    </row>
    <row r="809" s="92" customFormat="1" ht="16" customHeight="1" spans="1:4">
      <c r="A809" s="112" t="s">
        <v>764</v>
      </c>
      <c r="B809" s="109"/>
      <c r="C809" s="113"/>
      <c r="D809" s="110"/>
    </row>
    <row r="810" s="92" customFormat="1" ht="16" customHeight="1" spans="1:4">
      <c r="A810" s="107" t="s">
        <v>765</v>
      </c>
      <c r="B810" s="114">
        <f>B811</f>
        <v>0</v>
      </c>
      <c r="C810" s="114">
        <f>C811</f>
        <v>0</v>
      </c>
      <c r="D810" s="110"/>
    </row>
    <row r="811" s="92" customFormat="1" ht="16" customHeight="1" spans="1:4">
      <c r="A811" s="112" t="s">
        <v>766</v>
      </c>
      <c r="B811" s="109"/>
      <c r="C811" s="113"/>
      <c r="D811" s="110"/>
    </row>
    <row r="812" s="92" customFormat="1" ht="16" customHeight="1" spans="1:4">
      <c r="A812" s="107" t="s">
        <v>767</v>
      </c>
      <c r="B812" s="114">
        <f>B813</f>
        <v>0</v>
      </c>
      <c r="C812" s="114">
        <f>C813</f>
        <v>0</v>
      </c>
      <c r="D812" s="110"/>
    </row>
    <row r="813" s="92" customFormat="1" ht="16" customHeight="1" spans="1:4">
      <c r="A813" s="112" t="s">
        <v>768</v>
      </c>
      <c r="B813" s="109"/>
      <c r="C813" s="113"/>
      <c r="D813" s="110"/>
    </row>
    <row r="814" s="92" customFormat="1" ht="16" customHeight="1" spans="1:4">
      <c r="A814" s="107" t="s">
        <v>769</v>
      </c>
      <c r="B814" s="114">
        <f>SUM(B815:B824)</f>
        <v>0</v>
      </c>
      <c r="C814" s="114">
        <f>SUM(C815:C824)</f>
        <v>0</v>
      </c>
      <c r="D814" s="110"/>
    </row>
    <row r="815" s="92" customFormat="1" ht="16" customHeight="1" spans="1:4">
      <c r="A815" s="112" t="s">
        <v>166</v>
      </c>
      <c r="B815" s="109"/>
      <c r="C815" s="113"/>
      <c r="D815" s="110"/>
    </row>
    <row r="816" s="92" customFormat="1" ht="16" customHeight="1" spans="1:4">
      <c r="A816" s="112" t="s">
        <v>167</v>
      </c>
      <c r="B816" s="109"/>
      <c r="C816" s="113"/>
      <c r="D816" s="110"/>
    </row>
    <row r="817" s="92" customFormat="1" ht="16" customHeight="1" spans="1:4">
      <c r="A817" s="112" t="s">
        <v>168</v>
      </c>
      <c r="B817" s="109"/>
      <c r="C817" s="113"/>
      <c r="D817" s="110"/>
    </row>
    <row r="818" s="92" customFormat="1" ht="16" customHeight="1" spans="1:4">
      <c r="A818" s="112" t="s">
        <v>770</v>
      </c>
      <c r="B818" s="109"/>
      <c r="C818" s="113"/>
      <c r="D818" s="110"/>
    </row>
    <row r="819" s="92" customFormat="1" ht="16" customHeight="1" spans="1:4">
      <c r="A819" s="112" t="s">
        <v>771</v>
      </c>
      <c r="B819" s="109"/>
      <c r="C819" s="113"/>
      <c r="D819" s="110"/>
    </row>
    <row r="820" s="92" customFormat="1" ht="16" customHeight="1" spans="1:4">
      <c r="A820" s="112" t="s">
        <v>772</v>
      </c>
      <c r="B820" s="109"/>
      <c r="C820" s="113"/>
      <c r="D820" s="110"/>
    </row>
    <row r="821" s="92" customFormat="1" ht="16" customHeight="1" spans="1:4">
      <c r="A821" s="112" t="s">
        <v>207</v>
      </c>
      <c r="B821" s="109"/>
      <c r="C821" s="113"/>
      <c r="D821" s="110"/>
    </row>
    <row r="822" s="92" customFormat="1" ht="16" customHeight="1" spans="1:4">
      <c r="A822" s="112" t="s">
        <v>773</v>
      </c>
      <c r="B822" s="109"/>
      <c r="C822" s="113"/>
      <c r="D822" s="110"/>
    </row>
    <row r="823" s="92" customFormat="1" ht="16" customHeight="1" spans="1:4">
      <c r="A823" s="112" t="s">
        <v>175</v>
      </c>
      <c r="B823" s="109"/>
      <c r="C823" s="113"/>
      <c r="D823" s="110"/>
    </row>
    <row r="824" s="92" customFormat="1" ht="16" customHeight="1" spans="1:4">
      <c r="A824" s="112" t="s">
        <v>774</v>
      </c>
      <c r="B824" s="109"/>
      <c r="C824" s="113"/>
      <c r="D824" s="110"/>
    </row>
    <row r="825" s="92" customFormat="1" ht="16" customHeight="1" spans="1:4">
      <c r="A825" s="107" t="s">
        <v>775</v>
      </c>
      <c r="B825" s="114">
        <f>B826</f>
        <v>0</v>
      </c>
      <c r="C825" s="114">
        <f>C826</f>
        <v>0</v>
      </c>
      <c r="D825" s="110"/>
    </row>
    <row r="826" s="92" customFormat="1" ht="16" customHeight="1" spans="1:4">
      <c r="A826" s="112" t="s">
        <v>776</v>
      </c>
      <c r="B826" s="109"/>
      <c r="C826" s="113"/>
      <c r="D826" s="110"/>
    </row>
    <row r="827" s="92" customFormat="1" ht="16" customHeight="1" spans="1:4">
      <c r="A827" s="107" t="s">
        <v>777</v>
      </c>
      <c r="B827" s="160">
        <f>B828+B839+B841+B844+B846+B848</f>
        <v>4540</v>
      </c>
      <c r="C827" s="109">
        <f>C828+C839+C841+C844+C846+C848</f>
        <v>4491</v>
      </c>
      <c r="D827" s="110">
        <f>(C827-B827)/B827*100</f>
        <v>-1.07929515418502</v>
      </c>
    </row>
    <row r="828" s="92" customFormat="1" ht="16" customHeight="1" spans="1:4">
      <c r="A828" s="107" t="s">
        <v>778</v>
      </c>
      <c r="B828" s="160">
        <f>SUM(B829:B838)</f>
        <v>3244</v>
      </c>
      <c r="C828" s="109">
        <f>SUM(C829:C838)</f>
        <v>2578</v>
      </c>
      <c r="D828" s="110">
        <f>(C828-B828)/B828*100</f>
        <v>-20.5302096177559</v>
      </c>
    </row>
    <row r="829" s="92" customFormat="1" ht="16" customHeight="1" spans="1:4">
      <c r="A829" s="112" t="s">
        <v>166</v>
      </c>
      <c r="B829" s="160">
        <v>178</v>
      </c>
      <c r="C829" s="113">
        <v>205</v>
      </c>
      <c r="D829" s="110">
        <f>(C829-B829)/B829*100</f>
        <v>15.1685393258427</v>
      </c>
    </row>
    <row r="830" s="92" customFormat="1" ht="16" customHeight="1" spans="1:4">
      <c r="A830" s="112" t="s">
        <v>167</v>
      </c>
      <c r="B830" s="160"/>
      <c r="C830" s="113"/>
      <c r="D830" s="110"/>
    </row>
    <row r="831" s="92" customFormat="1" ht="16" customHeight="1" spans="1:4">
      <c r="A831" s="112" t="s">
        <v>168</v>
      </c>
      <c r="B831" s="160"/>
      <c r="C831" s="113"/>
      <c r="D831" s="110"/>
    </row>
    <row r="832" s="92" customFormat="1" ht="16" customHeight="1" spans="1:4">
      <c r="A832" s="112" t="s">
        <v>779</v>
      </c>
      <c r="B832" s="160">
        <v>2208</v>
      </c>
      <c r="C832" s="113">
        <v>1430</v>
      </c>
      <c r="D832" s="110">
        <f>(C832-B832)/B832*100</f>
        <v>-35.2355072463768</v>
      </c>
    </row>
    <row r="833" s="92" customFormat="1" ht="16" customHeight="1" spans="1:4">
      <c r="A833" s="112" t="s">
        <v>780</v>
      </c>
      <c r="B833" s="160"/>
      <c r="C833" s="113"/>
      <c r="D833" s="110"/>
    </row>
    <row r="834" s="92" customFormat="1" ht="16" customHeight="1" spans="1:4">
      <c r="A834" s="112" t="s">
        <v>781</v>
      </c>
      <c r="B834" s="160">
        <v>137</v>
      </c>
      <c r="C834" s="113">
        <v>247</v>
      </c>
      <c r="D834" s="110">
        <f>(C834-B834)/B834*100</f>
        <v>80.2919708029197</v>
      </c>
    </row>
    <row r="835" s="92" customFormat="1" ht="16" customHeight="1" spans="1:4">
      <c r="A835" s="112" t="s">
        <v>782</v>
      </c>
      <c r="B835" s="160"/>
      <c r="C835" s="113"/>
      <c r="D835" s="110"/>
    </row>
    <row r="836" s="92" customFormat="1" ht="16" customHeight="1" spans="1:4">
      <c r="A836" s="112" t="s">
        <v>783</v>
      </c>
      <c r="B836" s="160"/>
      <c r="C836" s="113"/>
      <c r="D836" s="110"/>
    </row>
    <row r="837" s="92" customFormat="1" ht="16" customHeight="1" spans="1:4">
      <c r="A837" s="112" t="s">
        <v>784</v>
      </c>
      <c r="B837" s="160"/>
      <c r="C837" s="113"/>
      <c r="D837" s="110"/>
    </row>
    <row r="838" s="92" customFormat="1" ht="16" customHeight="1" spans="1:4">
      <c r="A838" s="112" t="s">
        <v>785</v>
      </c>
      <c r="B838" s="160">
        <v>721</v>
      </c>
      <c r="C838" s="113">
        <v>696</v>
      </c>
      <c r="D838" s="110">
        <f>(C838-B838)/B838*100</f>
        <v>-3.46740638002774</v>
      </c>
    </row>
    <row r="839" s="92" customFormat="1" ht="16" customHeight="1" spans="1:4">
      <c r="A839" s="107" t="s">
        <v>786</v>
      </c>
      <c r="B839" s="109">
        <f>B840</f>
        <v>58</v>
      </c>
      <c r="C839" s="109">
        <f>C840</f>
        <v>54</v>
      </c>
      <c r="D839" s="110">
        <f>(C839-B839)/B839*100</f>
        <v>-6.89655172413793</v>
      </c>
    </row>
    <row r="840" s="92" customFormat="1" ht="16" customHeight="1" spans="1:4">
      <c r="A840" s="112" t="s">
        <v>787</v>
      </c>
      <c r="B840" s="160">
        <v>58</v>
      </c>
      <c r="C840" s="113">
        <v>54</v>
      </c>
      <c r="D840" s="110">
        <f>(C840-B840)/B840*100</f>
        <v>-6.89655172413793</v>
      </c>
    </row>
    <row r="841" s="92" customFormat="1" ht="16" customHeight="1" spans="1:4">
      <c r="A841" s="107" t="s">
        <v>788</v>
      </c>
      <c r="B841" s="109">
        <f>SUM(B842:B843)</f>
        <v>200</v>
      </c>
      <c r="C841" s="109">
        <f>SUM(C842:C843)</f>
        <v>0</v>
      </c>
      <c r="D841" s="110">
        <f>(C841-B841)/B841*100</f>
        <v>-100</v>
      </c>
    </row>
    <row r="842" s="92" customFormat="1" ht="16" customHeight="1" spans="1:4">
      <c r="A842" s="112" t="s">
        <v>789</v>
      </c>
      <c r="B842" s="109"/>
      <c r="C842" s="113"/>
      <c r="D842" s="110"/>
    </row>
    <row r="843" s="92" customFormat="1" ht="16" customHeight="1" spans="1:4">
      <c r="A843" s="112" t="s">
        <v>790</v>
      </c>
      <c r="B843" s="109">
        <v>200</v>
      </c>
      <c r="C843" s="113"/>
      <c r="D843" s="110">
        <f>(C843-B843)/B843*100</f>
        <v>-100</v>
      </c>
    </row>
    <row r="844" s="92" customFormat="1" ht="16" customHeight="1" spans="1:4">
      <c r="A844" s="107" t="s">
        <v>791</v>
      </c>
      <c r="B844" s="109">
        <f t="shared" ref="B844:B848" si="5">B845</f>
        <v>944</v>
      </c>
      <c r="C844" s="109">
        <f>C845</f>
        <v>1859</v>
      </c>
      <c r="D844" s="110">
        <f>(C844-B844)/B844*100</f>
        <v>96.9279661016949</v>
      </c>
    </row>
    <row r="845" s="92" customFormat="1" ht="16" customHeight="1" spans="1:4">
      <c r="A845" s="112" t="s">
        <v>792</v>
      </c>
      <c r="B845" s="109">
        <v>944</v>
      </c>
      <c r="C845" s="113">
        <v>1859</v>
      </c>
      <c r="D845" s="110">
        <f>(C845-B845)/B845*100</f>
        <v>96.9279661016949</v>
      </c>
    </row>
    <row r="846" s="92" customFormat="1" ht="16" customHeight="1" spans="1:4">
      <c r="A846" s="107" t="s">
        <v>793</v>
      </c>
      <c r="B846" s="109">
        <f t="shared" si="5"/>
        <v>94</v>
      </c>
      <c r="C846" s="109">
        <f>C847</f>
        <v>0</v>
      </c>
      <c r="D846" s="110">
        <f>(C846-B846)/B846*100</f>
        <v>-100</v>
      </c>
    </row>
    <row r="847" s="92" customFormat="1" ht="16" customHeight="1" spans="1:4">
      <c r="A847" s="112" t="s">
        <v>794</v>
      </c>
      <c r="B847" s="109">
        <v>94</v>
      </c>
      <c r="C847" s="113"/>
      <c r="D847" s="110">
        <f>(C847-B847)/B847*100</f>
        <v>-100</v>
      </c>
    </row>
    <row r="848" s="92" customFormat="1" ht="16" customHeight="1" spans="1:4">
      <c r="A848" s="107" t="s">
        <v>795</v>
      </c>
      <c r="B848" s="109">
        <f t="shared" si="5"/>
        <v>0</v>
      </c>
      <c r="C848" s="109">
        <f>C849</f>
        <v>0</v>
      </c>
      <c r="D848" s="110"/>
    </row>
    <row r="849" s="92" customFormat="1" ht="16" customHeight="1" spans="1:4">
      <c r="A849" s="112" t="s">
        <v>796</v>
      </c>
      <c r="B849" s="109"/>
      <c r="C849" s="113"/>
      <c r="D849" s="110"/>
    </row>
    <row r="850" s="92" customFormat="1" ht="16" customHeight="1" spans="1:4">
      <c r="A850" s="107" t="s">
        <v>797</v>
      </c>
      <c r="B850" s="160">
        <f>SUM(B851,B877,B899,B927,B938,B945,B951,B954)</f>
        <v>23910</v>
      </c>
      <c r="C850" s="109">
        <f>C851+C877+C899+C927+C938+C945+C951+C954</f>
        <v>44664</v>
      </c>
      <c r="D850" s="110">
        <f>(C850-B850)/B850*100</f>
        <v>86.8005018820577</v>
      </c>
    </row>
    <row r="851" s="92" customFormat="1" ht="16" customHeight="1" spans="1:4">
      <c r="A851" s="107" t="s">
        <v>798</v>
      </c>
      <c r="B851" s="160">
        <f>SUM(B852:B876)</f>
        <v>2975</v>
      </c>
      <c r="C851" s="109">
        <f>SUM(C852:C876)</f>
        <v>19357</v>
      </c>
      <c r="D851" s="110">
        <f>(C851-B851)/B851*100</f>
        <v>550.655462184874</v>
      </c>
    </row>
    <row r="852" s="92" customFormat="1" ht="16" customHeight="1" spans="1:4">
      <c r="A852" s="112" t="s">
        <v>166</v>
      </c>
      <c r="B852" s="160">
        <v>1039</v>
      </c>
      <c r="C852" s="113">
        <v>1101</v>
      </c>
      <c r="D852" s="110">
        <f>(C852-B852)/B852*100</f>
        <v>5.96727622714148</v>
      </c>
    </row>
    <row r="853" s="92" customFormat="1" ht="16" customHeight="1" spans="1:4">
      <c r="A853" s="112" t="s">
        <v>167</v>
      </c>
      <c r="B853" s="160"/>
      <c r="C853" s="113"/>
      <c r="D853" s="110"/>
    </row>
    <row r="854" s="92" customFormat="1" ht="16" customHeight="1" spans="1:4">
      <c r="A854" s="112" t="s">
        <v>168</v>
      </c>
      <c r="B854" s="160"/>
      <c r="C854" s="113"/>
      <c r="D854" s="110"/>
    </row>
    <row r="855" s="92" customFormat="1" ht="16" customHeight="1" spans="1:4">
      <c r="A855" s="112" t="s">
        <v>175</v>
      </c>
      <c r="B855" s="160">
        <v>1736</v>
      </c>
      <c r="C855" s="113">
        <v>1455</v>
      </c>
      <c r="D855" s="110">
        <f>(C855-B855)/B855*100</f>
        <v>-16.1866359447005</v>
      </c>
    </row>
    <row r="856" s="92" customFormat="1" ht="16" customHeight="1" spans="1:4">
      <c r="A856" s="112" t="s">
        <v>799</v>
      </c>
      <c r="B856" s="160"/>
      <c r="C856" s="113"/>
      <c r="D856" s="110"/>
    </row>
    <row r="857" s="92" customFormat="1" ht="16" customHeight="1" spans="1:4">
      <c r="A857" s="112" t="s">
        <v>800</v>
      </c>
      <c r="B857" s="160"/>
      <c r="C857" s="113"/>
      <c r="D857" s="110"/>
    </row>
    <row r="858" s="92" customFormat="1" ht="16" customHeight="1" spans="1:4">
      <c r="A858" s="112" t="s">
        <v>801</v>
      </c>
      <c r="B858" s="160">
        <v>200</v>
      </c>
      <c r="C858" s="113">
        <v>581</v>
      </c>
      <c r="D858" s="110">
        <f>(C858-B858)/B858*100</f>
        <v>190.5</v>
      </c>
    </row>
    <row r="859" s="92" customFormat="1" ht="16" customHeight="1" spans="1:4">
      <c r="A859" s="112" t="s">
        <v>802</v>
      </c>
      <c r="B859" s="160"/>
      <c r="C859" s="113">
        <v>17</v>
      </c>
      <c r="D859" s="110"/>
    </row>
    <row r="860" s="92" customFormat="1" ht="16" customHeight="1" spans="1:4">
      <c r="A860" s="112" t="s">
        <v>803</v>
      </c>
      <c r="B860" s="160"/>
      <c r="C860" s="113">
        <v>17</v>
      </c>
      <c r="D860" s="110"/>
    </row>
    <row r="861" s="92" customFormat="1" ht="16" customHeight="1" spans="1:4">
      <c r="A861" s="112" t="s">
        <v>804</v>
      </c>
      <c r="B861" s="160"/>
      <c r="C861" s="113"/>
      <c r="D861" s="110"/>
    </row>
    <row r="862" s="92" customFormat="1" ht="16" customHeight="1" spans="1:4">
      <c r="A862" s="112" t="s">
        <v>805</v>
      </c>
      <c r="B862" s="160"/>
      <c r="C862" s="113"/>
      <c r="D862" s="110"/>
    </row>
    <row r="863" s="92" customFormat="1" ht="16" customHeight="1" spans="1:4">
      <c r="A863" s="112" t="s">
        <v>806</v>
      </c>
      <c r="B863" s="160"/>
      <c r="C863" s="113"/>
      <c r="D863" s="110"/>
    </row>
    <row r="864" s="92" customFormat="1" ht="16" customHeight="1" spans="1:4">
      <c r="A864" s="112" t="s">
        <v>807</v>
      </c>
      <c r="B864" s="160"/>
      <c r="C864" s="113"/>
      <c r="D864" s="110"/>
    </row>
    <row r="865" s="92" customFormat="1" ht="16" customHeight="1" spans="1:4">
      <c r="A865" s="112" t="s">
        <v>808</v>
      </c>
      <c r="B865" s="160"/>
      <c r="C865" s="113"/>
      <c r="D865" s="110"/>
    </row>
    <row r="866" s="92" customFormat="1" ht="16" customHeight="1" spans="1:4">
      <c r="A866" s="112" t="s">
        <v>809</v>
      </c>
      <c r="B866" s="160"/>
      <c r="C866" s="113"/>
      <c r="D866" s="110"/>
    </row>
    <row r="867" s="92" customFormat="1" ht="16" customHeight="1" spans="1:4">
      <c r="A867" s="112" t="s">
        <v>810</v>
      </c>
      <c r="B867" s="160"/>
      <c r="C867" s="113">
        <v>4330</v>
      </c>
      <c r="D867" s="110"/>
    </row>
    <row r="868" s="92" customFormat="1" ht="16" customHeight="1" spans="1:4">
      <c r="A868" s="112" t="s">
        <v>811</v>
      </c>
      <c r="B868" s="160"/>
      <c r="C868" s="113"/>
      <c r="D868" s="110"/>
    </row>
    <row r="869" s="92" customFormat="1" ht="16" customHeight="1" spans="1:4">
      <c r="A869" s="112" t="s">
        <v>812</v>
      </c>
      <c r="B869" s="160"/>
      <c r="C869" s="113">
        <v>26</v>
      </c>
      <c r="D869" s="110"/>
    </row>
    <row r="870" s="92" customFormat="1" ht="16" customHeight="1" spans="1:4">
      <c r="A870" s="112" t="s">
        <v>813</v>
      </c>
      <c r="B870" s="160"/>
      <c r="C870" s="113"/>
      <c r="D870" s="110"/>
    </row>
    <row r="871" s="92" customFormat="1" ht="16" customHeight="1" spans="1:4">
      <c r="A871" s="112" t="s">
        <v>814</v>
      </c>
      <c r="B871" s="160"/>
      <c r="C871" s="113">
        <v>10337</v>
      </c>
      <c r="D871" s="110"/>
    </row>
    <row r="872" s="92" customFormat="1" ht="16" customHeight="1" spans="1:4">
      <c r="A872" s="112" t="s">
        <v>815</v>
      </c>
      <c r="B872" s="160"/>
      <c r="C872" s="113"/>
      <c r="D872" s="110"/>
    </row>
    <row r="873" s="92" customFormat="1" ht="16" customHeight="1" spans="1:4">
      <c r="A873" s="112" t="s">
        <v>816</v>
      </c>
      <c r="B873" s="160"/>
      <c r="C873" s="113"/>
      <c r="D873" s="110"/>
    </row>
    <row r="874" s="92" customFormat="1" ht="16" customHeight="1" spans="1:4">
      <c r="A874" s="112" t="s">
        <v>817</v>
      </c>
      <c r="B874" s="160"/>
      <c r="C874" s="113"/>
      <c r="D874" s="110"/>
    </row>
    <row r="875" s="92" customFormat="1" ht="16" customHeight="1" spans="1:4">
      <c r="A875" s="112" t="s">
        <v>818</v>
      </c>
      <c r="B875" s="160"/>
      <c r="C875" s="113"/>
      <c r="D875" s="110"/>
    </row>
    <row r="876" s="92" customFormat="1" ht="16" customHeight="1" spans="1:4">
      <c r="A876" s="112" t="s">
        <v>819</v>
      </c>
      <c r="B876" s="160"/>
      <c r="C876" s="113">
        <v>1493</v>
      </c>
      <c r="D876" s="110"/>
    </row>
    <row r="877" s="92" customFormat="1" ht="16" customHeight="1" spans="1:4">
      <c r="A877" s="107" t="s">
        <v>820</v>
      </c>
      <c r="B877" s="160">
        <f>SUM(B878:B898)</f>
        <v>213</v>
      </c>
      <c r="C877" s="109">
        <f>SUM(C878:C898)</f>
        <v>154</v>
      </c>
      <c r="D877" s="110">
        <f>(C877-B877)/B877*100</f>
        <v>-27.6995305164319</v>
      </c>
    </row>
    <row r="878" s="92" customFormat="1" ht="16" customHeight="1" spans="1:4">
      <c r="A878" s="112" t="s">
        <v>166</v>
      </c>
      <c r="B878" s="160"/>
      <c r="C878" s="113"/>
      <c r="D878" s="110"/>
    </row>
    <row r="879" s="92" customFormat="1" ht="16" customHeight="1" spans="1:4">
      <c r="A879" s="112" t="s">
        <v>167</v>
      </c>
      <c r="B879" s="160"/>
      <c r="C879" s="113"/>
      <c r="D879" s="110"/>
    </row>
    <row r="880" s="92" customFormat="1" ht="16" customHeight="1" spans="1:4">
      <c r="A880" s="112" t="s">
        <v>168</v>
      </c>
      <c r="B880" s="160"/>
      <c r="C880" s="113"/>
      <c r="D880" s="110"/>
    </row>
    <row r="881" s="92" customFormat="1" ht="16" customHeight="1" spans="1:4">
      <c r="A881" s="112" t="s">
        <v>821</v>
      </c>
      <c r="B881" s="160">
        <v>170</v>
      </c>
      <c r="C881" s="113">
        <v>139</v>
      </c>
      <c r="D881" s="110">
        <f>(C881-B881)/B881*100</f>
        <v>-18.2352941176471</v>
      </c>
    </row>
    <row r="882" s="92" customFormat="1" ht="16" customHeight="1" spans="1:4">
      <c r="A882" s="112" t="s">
        <v>822</v>
      </c>
      <c r="B882" s="160">
        <v>43</v>
      </c>
      <c r="C882" s="113">
        <v>15</v>
      </c>
      <c r="D882" s="110">
        <f>(C882-B882)/B882*100</f>
        <v>-65.1162790697674</v>
      </c>
    </row>
    <row r="883" s="92" customFormat="1" ht="16" customHeight="1" spans="1:4">
      <c r="A883" s="112" t="s">
        <v>823</v>
      </c>
      <c r="B883" s="160"/>
      <c r="C883" s="113"/>
      <c r="D883" s="110"/>
    </row>
    <row r="884" s="92" customFormat="1" ht="16" customHeight="1" spans="1:4">
      <c r="A884" s="112" t="s">
        <v>824</v>
      </c>
      <c r="B884" s="160"/>
      <c r="C884" s="113"/>
      <c r="D884" s="110"/>
    </row>
    <row r="885" s="92" customFormat="1" ht="16" customHeight="1" spans="1:4">
      <c r="A885" s="112" t="s">
        <v>825</v>
      </c>
      <c r="B885" s="160"/>
      <c r="C885" s="113"/>
      <c r="D885" s="110"/>
    </row>
    <row r="886" s="92" customFormat="1" ht="16" customHeight="1" spans="1:4">
      <c r="A886" s="112" t="s">
        <v>826</v>
      </c>
      <c r="B886" s="160"/>
      <c r="C886" s="113"/>
      <c r="D886" s="110"/>
    </row>
    <row r="887" s="92" customFormat="1" ht="16" customHeight="1" spans="1:4">
      <c r="A887" s="112" t="s">
        <v>827</v>
      </c>
      <c r="B887" s="160"/>
      <c r="C887" s="113"/>
      <c r="D887" s="110"/>
    </row>
    <row r="888" s="92" customFormat="1" ht="16" customHeight="1" spans="1:4">
      <c r="A888" s="112" t="s">
        <v>828</v>
      </c>
      <c r="B888" s="160"/>
      <c r="C888" s="113"/>
      <c r="D888" s="110"/>
    </row>
    <row r="889" s="92" customFormat="1" ht="16" customHeight="1" spans="1:4">
      <c r="A889" s="112" t="s">
        <v>829</v>
      </c>
      <c r="B889" s="160"/>
      <c r="C889" s="113"/>
      <c r="D889" s="110"/>
    </row>
    <row r="890" s="92" customFormat="1" ht="16" customHeight="1" spans="1:4">
      <c r="A890" s="112" t="s">
        <v>830</v>
      </c>
      <c r="B890" s="160"/>
      <c r="C890" s="113"/>
      <c r="D890" s="110"/>
    </row>
    <row r="891" s="92" customFormat="1" ht="16" customHeight="1" spans="1:4">
      <c r="A891" s="112" t="s">
        <v>831</v>
      </c>
      <c r="B891" s="160"/>
      <c r="C891" s="113"/>
      <c r="D891" s="110"/>
    </row>
    <row r="892" s="92" customFormat="1" ht="16" customHeight="1" spans="1:4">
      <c r="A892" s="112" t="s">
        <v>832</v>
      </c>
      <c r="B892" s="160"/>
      <c r="C892" s="113"/>
      <c r="D892" s="110"/>
    </row>
    <row r="893" s="92" customFormat="1" ht="16" customHeight="1" spans="1:4">
      <c r="A893" s="112" t="s">
        <v>833</v>
      </c>
      <c r="B893" s="160"/>
      <c r="C893" s="113"/>
      <c r="D893" s="110"/>
    </row>
    <row r="894" s="92" customFormat="1" ht="16" customHeight="1" spans="1:4">
      <c r="A894" s="112" t="s">
        <v>834</v>
      </c>
      <c r="B894" s="160"/>
      <c r="C894" s="113"/>
      <c r="D894" s="110"/>
    </row>
    <row r="895" s="92" customFormat="1" ht="16" customHeight="1" spans="1:4">
      <c r="A895" s="112" t="s">
        <v>835</v>
      </c>
      <c r="B895" s="160"/>
      <c r="C895" s="113"/>
      <c r="D895" s="110"/>
    </row>
    <row r="896" s="92" customFormat="1" ht="16" customHeight="1" spans="1:4">
      <c r="A896" s="112" t="s">
        <v>836</v>
      </c>
      <c r="B896" s="160"/>
      <c r="C896" s="113"/>
      <c r="D896" s="110"/>
    </row>
    <row r="897" s="92" customFormat="1" ht="16" customHeight="1" spans="1:4">
      <c r="A897" s="112" t="s">
        <v>805</v>
      </c>
      <c r="B897" s="160"/>
      <c r="C897" s="113"/>
      <c r="D897" s="110"/>
    </row>
    <row r="898" s="92" customFormat="1" ht="16" customHeight="1" spans="1:4">
      <c r="A898" s="112" t="s">
        <v>837</v>
      </c>
      <c r="B898" s="160"/>
      <c r="C898" s="113"/>
      <c r="D898" s="110"/>
    </row>
    <row r="899" s="92" customFormat="1" ht="16" customHeight="1" spans="1:4">
      <c r="A899" s="107" t="s">
        <v>838</v>
      </c>
      <c r="B899" s="160">
        <f>SUM(B900:B926)</f>
        <v>2173</v>
      </c>
      <c r="C899" s="109">
        <f>SUM(C900:C926)</f>
        <v>3126</v>
      </c>
      <c r="D899" s="110">
        <f>(C899-B899)/B899*100</f>
        <v>43.8564196962724</v>
      </c>
    </row>
    <row r="900" s="92" customFormat="1" ht="16" customHeight="1" spans="1:4">
      <c r="A900" s="112" t="s">
        <v>166</v>
      </c>
      <c r="B900" s="160">
        <v>512</v>
      </c>
      <c r="C900" s="113">
        <v>509</v>
      </c>
      <c r="D900" s="110">
        <f>(C900-B900)/B900*100</f>
        <v>-0.5859375</v>
      </c>
    </row>
    <row r="901" s="92" customFormat="1" ht="16" customHeight="1" spans="1:4">
      <c r="A901" s="112" t="s">
        <v>167</v>
      </c>
      <c r="B901" s="160"/>
      <c r="C901" s="113"/>
      <c r="D901" s="110"/>
    </row>
    <row r="902" s="92" customFormat="1" ht="16" customHeight="1" spans="1:4">
      <c r="A902" s="112" t="s">
        <v>168</v>
      </c>
      <c r="B902" s="160"/>
      <c r="C902" s="113"/>
      <c r="D902" s="110"/>
    </row>
    <row r="903" s="92" customFormat="1" ht="16" customHeight="1" spans="1:4">
      <c r="A903" s="112" t="s">
        <v>839</v>
      </c>
      <c r="B903" s="160">
        <v>734</v>
      </c>
      <c r="C903" s="113">
        <v>634</v>
      </c>
      <c r="D903" s="110">
        <f>(C903-B903)/B903*100</f>
        <v>-13.6239782016349</v>
      </c>
    </row>
    <row r="904" s="92" customFormat="1" ht="16" customHeight="1" spans="1:4">
      <c r="A904" s="112" t="s">
        <v>840</v>
      </c>
      <c r="B904" s="160"/>
      <c r="C904" s="113"/>
      <c r="D904" s="110"/>
    </row>
    <row r="905" s="92" customFormat="1" ht="16" customHeight="1" spans="1:4">
      <c r="A905" s="112" t="s">
        <v>841</v>
      </c>
      <c r="B905" s="160"/>
      <c r="C905" s="113">
        <v>280</v>
      </c>
      <c r="D905" s="110"/>
    </row>
    <row r="906" s="92" customFormat="1" ht="16" customHeight="1" spans="1:4">
      <c r="A906" s="112" t="s">
        <v>842</v>
      </c>
      <c r="B906" s="160"/>
      <c r="C906" s="113"/>
      <c r="D906" s="110"/>
    </row>
    <row r="907" s="92" customFormat="1" ht="16" customHeight="1" spans="1:4">
      <c r="A907" s="112" t="s">
        <v>843</v>
      </c>
      <c r="B907" s="160"/>
      <c r="C907" s="113"/>
      <c r="D907" s="110"/>
    </row>
    <row r="908" s="92" customFormat="1" ht="16" customHeight="1" spans="1:4">
      <c r="A908" s="112" t="s">
        <v>844</v>
      </c>
      <c r="B908" s="160"/>
      <c r="C908" s="113"/>
      <c r="D908" s="110"/>
    </row>
    <row r="909" s="92" customFormat="1" ht="16" customHeight="1" spans="1:4">
      <c r="A909" s="112" t="s">
        <v>845</v>
      </c>
      <c r="B909" s="160"/>
      <c r="C909" s="113"/>
      <c r="D909" s="110"/>
    </row>
    <row r="910" s="92" customFormat="1" ht="16" customHeight="1" spans="1:4">
      <c r="A910" s="112" t="s">
        <v>846</v>
      </c>
      <c r="B910" s="160">
        <v>700</v>
      </c>
      <c r="C910" s="113">
        <v>910</v>
      </c>
      <c r="D910" s="110">
        <f>(C910-B910)/B910*100</f>
        <v>30</v>
      </c>
    </row>
    <row r="911" s="92" customFormat="1" ht="16" customHeight="1" spans="1:4">
      <c r="A911" s="112" t="s">
        <v>847</v>
      </c>
      <c r="B911" s="160"/>
      <c r="C911" s="113"/>
      <c r="D911" s="110"/>
    </row>
    <row r="912" s="92" customFormat="1" ht="16" customHeight="1" spans="1:4">
      <c r="A912" s="112" t="s">
        <v>848</v>
      </c>
      <c r="B912" s="160"/>
      <c r="C912" s="113"/>
      <c r="D912" s="110"/>
    </row>
    <row r="913" s="92" customFormat="1" ht="16" customHeight="1" spans="1:4">
      <c r="A913" s="112" t="s">
        <v>849</v>
      </c>
      <c r="B913" s="160">
        <v>26</v>
      </c>
      <c r="C913" s="113">
        <v>31</v>
      </c>
      <c r="D913" s="110">
        <f>(C913-B913)/B913*100</f>
        <v>19.2307692307692</v>
      </c>
    </row>
    <row r="914" s="92" customFormat="1" ht="16" customHeight="1" spans="1:4">
      <c r="A914" s="112" t="s">
        <v>850</v>
      </c>
      <c r="B914" s="160"/>
      <c r="C914" s="113"/>
      <c r="D914" s="110"/>
    </row>
    <row r="915" s="92" customFormat="1" ht="16" customHeight="1" spans="1:4">
      <c r="A915" s="112" t="s">
        <v>851</v>
      </c>
      <c r="B915" s="160"/>
      <c r="C915" s="113">
        <v>181</v>
      </c>
      <c r="D915" s="110"/>
    </row>
    <row r="916" s="92" customFormat="1" ht="16" customHeight="1" spans="1:4">
      <c r="A916" s="112" t="s">
        <v>852</v>
      </c>
      <c r="B916" s="160"/>
      <c r="C916" s="113"/>
      <c r="D916" s="110"/>
    </row>
    <row r="917" s="92" customFormat="1" ht="16" customHeight="1" spans="1:4">
      <c r="A917" s="112" t="s">
        <v>853</v>
      </c>
      <c r="B917" s="160"/>
      <c r="C917" s="113"/>
      <c r="D917" s="110"/>
    </row>
    <row r="918" s="92" customFormat="1" ht="16" customHeight="1" spans="1:4">
      <c r="A918" s="112" t="s">
        <v>854</v>
      </c>
      <c r="B918" s="160"/>
      <c r="C918" s="113"/>
      <c r="D918" s="110"/>
    </row>
    <row r="919" s="92" customFormat="1" ht="16" customHeight="1" spans="1:4">
      <c r="A919" s="112" t="s">
        <v>855</v>
      </c>
      <c r="B919" s="160"/>
      <c r="C919" s="113"/>
      <c r="D919" s="110"/>
    </row>
    <row r="920" s="92" customFormat="1" ht="16" customHeight="1" spans="1:4">
      <c r="A920" s="112" t="s">
        <v>856</v>
      </c>
      <c r="B920" s="160"/>
      <c r="C920" s="113"/>
      <c r="D920" s="110"/>
    </row>
    <row r="921" s="92" customFormat="1" ht="16" customHeight="1" spans="1:4">
      <c r="A921" s="112" t="s">
        <v>832</v>
      </c>
      <c r="B921" s="160"/>
      <c r="C921" s="113"/>
      <c r="D921" s="110"/>
    </row>
    <row r="922" s="92" customFormat="1" ht="16" customHeight="1" spans="1:4">
      <c r="A922" s="112" t="s">
        <v>857</v>
      </c>
      <c r="B922" s="160"/>
      <c r="C922" s="113"/>
      <c r="D922" s="110"/>
    </row>
    <row r="923" s="92" customFormat="1" ht="16" customHeight="1" spans="1:4">
      <c r="A923" s="112" t="s">
        <v>858</v>
      </c>
      <c r="B923" s="160"/>
      <c r="C923" s="113">
        <v>264</v>
      </c>
      <c r="D923" s="110"/>
    </row>
    <row r="924" s="92" customFormat="1" ht="16" customHeight="1" spans="1:4">
      <c r="A924" s="112" t="s">
        <v>859</v>
      </c>
      <c r="B924" s="160"/>
      <c r="C924" s="113"/>
      <c r="D924" s="110"/>
    </row>
    <row r="925" s="92" customFormat="1" ht="16" customHeight="1" spans="1:4">
      <c r="A925" s="112" t="s">
        <v>860</v>
      </c>
      <c r="B925" s="160"/>
      <c r="C925" s="113"/>
      <c r="D925" s="110"/>
    </row>
    <row r="926" s="92" customFormat="1" ht="16" customHeight="1" spans="1:4">
      <c r="A926" s="112" t="s">
        <v>861</v>
      </c>
      <c r="B926" s="160">
        <v>201</v>
      </c>
      <c r="C926" s="113">
        <v>317</v>
      </c>
      <c r="D926" s="110">
        <f>(C926-B926)/B926*100</f>
        <v>57.7114427860697</v>
      </c>
    </row>
    <row r="927" s="92" customFormat="1" ht="16" customHeight="1" spans="1:4">
      <c r="A927" s="107" t="s">
        <v>862</v>
      </c>
      <c r="B927" s="160">
        <f>SUM(B928:B937)</f>
        <v>10540</v>
      </c>
      <c r="C927" s="109">
        <f>SUM(C928:C937)</f>
        <v>15310</v>
      </c>
      <c r="D927" s="110">
        <f>(C927-B927)/B927*100</f>
        <v>45.2561669829222</v>
      </c>
    </row>
    <row r="928" s="92" customFormat="1" ht="16" customHeight="1" spans="1:4">
      <c r="A928" s="112" t="s">
        <v>166</v>
      </c>
      <c r="B928" s="160">
        <v>286</v>
      </c>
      <c r="C928" s="113">
        <v>286</v>
      </c>
      <c r="D928" s="110">
        <f>(C928-B928)/B928*100</f>
        <v>0</v>
      </c>
    </row>
    <row r="929" s="92" customFormat="1" ht="16" customHeight="1" spans="1:4">
      <c r="A929" s="112" t="s">
        <v>167</v>
      </c>
      <c r="B929" s="160"/>
      <c r="C929" s="113"/>
      <c r="D929" s="110"/>
    </row>
    <row r="930" s="92" customFormat="1" ht="16" customHeight="1" spans="1:4">
      <c r="A930" s="112" t="s">
        <v>168</v>
      </c>
      <c r="B930" s="160"/>
      <c r="C930" s="113"/>
      <c r="D930" s="110"/>
    </row>
    <row r="931" s="92" customFormat="1" ht="16" customHeight="1" spans="1:4">
      <c r="A931" s="112" t="s">
        <v>863</v>
      </c>
      <c r="B931" s="160"/>
      <c r="C931" s="113">
        <v>2510</v>
      </c>
      <c r="D931" s="110"/>
    </row>
    <row r="932" s="92" customFormat="1" ht="16" customHeight="1" spans="1:4">
      <c r="A932" s="112" t="s">
        <v>864</v>
      </c>
      <c r="B932" s="160">
        <v>10254</v>
      </c>
      <c r="C932" s="113">
        <v>10414</v>
      </c>
      <c r="D932" s="110">
        <f>(C932-B932)/B932*100</f>
        <v>1.56036668617125</v>
      </c>
    </row>
    <row r="933" s="92" customFormat="1" ht="16" customHeight="1" spans="1:4">
      <c r="A933" s="112" t="s">
        <v>865</v>
      </c>
      <c r="B933" s="160"/>
      <c r="C933" s="113"/>
      <c r="D933" s="110"/>
    </row>
    <row r="934" s="92" customFormat="1" ht="16" customHeight="1" spans="1:4">
      <c r="A934" s="112" t="s">
        <v>866</v>
      </c>
      <c r="B934" s="160"/>
      <c r="C934" s="113"/>
      <c r="D934" s="110"/>
    </row>
    <row r="935" s="92" customFormat="1" ht="16" customHeight="1" spans="1:4">
      <c r="A935" s="112" t="s">
        <v>867</v>
      </c>
      <c r="B935" s="160"/>
      <c r="C935" s="113"/>
      <c r="D935" s="110"/>
    </row>
    <row r="936" s="92" customFormat="1" ht="16" customHeight="1" spans="1:4">
      <c r="A936" s="112" t="s">
        <v>175</v>
      </c>
      <c r="B936" s="160"/>
      <c r="C936" s="113"/>
      <c r="D936" s="110"/>
    </row>
    <row r="937" s="92" customFormat="1" ht="16" customHeight="1" spans="1:4">
      <c r="A937" s="112" t="s">
        <v>868</v>
      </c>
      <c r="B937" s="160"/>
      <c r="C937" s="113">
        <v>2100</v>
      </c>
      <c r="D937" s="110"/>
    </row>
    <row r="938" s="92" customFormat="1" ht="16" customHeight="1" spans="1:4">
      <c r="A938" s="107" t="s">
        <v>869</v>
      </c>
      <c r="B938" s="160">
        <f>SUM(B939:B944)</f>
        <v>8009</v>
      </c>
      <c r="C938" s="109">
        <f>SUM(C939:C944)</f>
        <v>6317</v>
      </c>
      <c r="D938" s="110">
        <f>(C938-B938)/B938*100</f>
        <v>-21.1262329878886</v>
      </c>
    </row>
    <row r="939" s="92" customFormat="1" ht="16" customHeight="1" spans="1:4">
      <c r="A939" s="112" t="s">
        <v>870</v>
      </c>
      <c r="B939" s="160"/>
      <c r="C939" s="113"/>
      <c r="D939" s="110"/>
    </row>
    <row r="940" s="92" customFormat="1" ht="16" customHeight="1" spans="1:4">
      <c r="A940" s="112" t="s">
        <v>871</v>
      </c>
      <c r="B940" s="160"/>
      <c r="C940" s="113"/>
      <c r="D940" s="110"/>
    </row>
    <row r="941" s="92" customFormat="1" ht="16" customHeight="1" spans="1:4">
      <c r="A941" s="112" t="s">
        <v>872</v>
      </c>
      <c r="B941" s="160">
        <v>8009</v>
      </c>
      <c r="C941" s="113">
        <v>1</v>
      </c>
      <c r="D941" s="110">
        <f>(C941-B941)/B941*100</f>
        <v>-99.9875140466975</v>
      </c>
    </row>
    <row r="942" s="92" customFormat="1" ht="16" customHeight="1" spans="1:4">
      <c r="A942" s="112" t="s">
        <v>873</v>
      </c>
      <c r="B942" s="160"/>
      <c r="C942" s="113"/>
      <c r="D942" s="110"/>
    </row>
    <row r="943" s="92" customFormat="1" ht="16" customHeight="1" spans="1:4">
      <c r="A943" s="112" t="s">
        <v>874</v>
      </c>
      <c r="B943" s="160"/>
      <c r="C943" s="113"/>
      <c r="D943" s="110"/>
    </row>
    <row r="944" s="92" customFormat="1" ht="16" customHeight="1" spans="1:4">
      <c r="A944" s="112" t="s">
        <v>875</v>
      </c>
      <c r="B944" s="160"/>
      <c r="C944" s="113">
        <v>6316</v>
      </c>
      <c r="D944" s="110"/>
    </row>
    <row r="945" s="92" customFormat="1" ht="16" customHeight="1" spans="1:4">
      <c r="A945" s="107" t="s">
        <v>876</v>
      </c>
      <c r="B945" s="160"/>
      <c r="C945" s="109">
        <f>SUM(C946:C950)</f>
        <v>400</v>
      </c>
      <c r="D945" s="110"/>
    </row>
    <row r="946" s="92" customFormat="1" ht="16" customHeight="1" spans="1:4">
      <c r="A946" s="112" t="s">
        <v>877</v>
      </c>
      <c r="B946" s="160"/>
      <c r="C946" s="113"/>
      <c r="D946" s="110"/>
    </row>
    <row r="947" s="92" customFormat="1" ht="16" customHeight="1" spans="1:4">
      <c r="A947" s="112" t="s">
        <v>878</v>
      </c>
      <c r="B947" s="160"/>
      <c r="C947" s="113"/>
      <c r="D947" s="110"/>
    </row>
    <row r="948" s="92" customFormat="1" ht="16" customHeight="1" spans="1:4">
      <c r="A948" s="112" t="s">
        <v>879</v>
      </c>
      <c r="B948" s="160"/>
      <c r="C948" s="113"/>
      <c r="D948" s="110"/>
    </row>
    <row r="949" s="92" customFormat="1" ht="16" customHeight="1" spans="1:4">
      <c r="A949" s="112" t="s">
        <v>880</v>
      </c>
      <c r="B949" s="160"/>
      <c r="C949" s="113"/>
      <c r="D949" s="110"/>
    </row>
    <row r="950" s="92" customFormat="1" ht="16" customHeight="1" spans="1:4">
      <c r="A950" s="112" t="s">
        <v>881</v>
      </c>
      <c r="B950" s="160"/>
      <c r="C950" s="113">
        <v>400</v>
      </c>
      <c r="D950" s="110"/>
    </row>
    <row r="951" s="92" customFormat="1" ht="16" customHeight="1" spans="1:4">
      <c r="A951" s="107" t="s">
        <v>882</v>
      </c>
      <c r="B951" s="160"/>
      <c r="C951" s="114">
        <f>SUM(C952:C953)</f>
        <v>0</v>
      </c>
      <c r="D951" s="110"/>
    </row>
    <row r="952" s="92" customFormat="1" ht="16" customHeight="1" spans="1:4">
      <c r="A952" s="112" t="s">
        <v>883</v>
      </c>
      <c r="B952" s="160"/>
      <c r="C952" s="113"/>
      <c r="D952" s="110"/>
    </row>
    <row r="953" s="92" customFormat="1" ht="16" customHeight="1" spans="1:4">
      <c r="A953" s="112" t="s">
        <v>884</v>
      </c>
      <c r="B953" s="160"/>
      <c r="C953" s="113"/>
      <c r="D953" s="110"/>
    </row>
    <row r="954" s="92" customFormat="1" ht="16" customHeight="1" spans="1:4">
      <c r="A954" s="107" t="s">
        <v>885</v>
      </c>
      <c r="B954" s="160"/>
      <c r="C954" s="109">
        <f>SUM(C955:C956)</f>
        <v>0</v>
      </c>
      <c r="D954" s="110"/>
    </row>
    <row r="955" s="92" customFormat="1" ht="16" customHeight="1" spans="1:4">
      <c r="A955" s="112" t="s">
        <v>886</v>
      </c>
      <c r="B955" s="160"/>
      <c r="C955" s="113"/>
      <c r="D955" s="110"/>
    </row>
    <row r="956" s="92" customFormat="1" ht="16" customHeight="1" spans="1:4">
      <c r="A956" s="112" t="s">
        <v>887</v>
      </c>
      <c r="B956" s="160"/>
      <c r="C956" s="113"/>
      <c r="D956" s="110"/>
    </row>
    <row r="957" s="92" customFormat="1" ht="16" customHeight="1" spans="1:4">
      <c r="A957" s="107" t="s">
        <v>888</v>
      </c>
      <c r="B957" s="160">
        <f>SUM(B958,B980,B990,B1000,B1007,B1012)</f>
        <v>2735</v>
      </c>
      <c r="C957" s="109">
        <f>C958+C980+C990+C1000+C1007+C1012</f>
        <v>6258</v>
      </c>
      <c r="D957" s="110">
        <f>(C957-B957)/B957*100</f>
        <v>128.811700182815</v>
      </c>
    </row>
    <row r="958" s="92" customFormat="1" ht="16" customHeight="1" spans="1:4">
      <c r="A958" s="107" t="s">
        <v>889</v>
      </c>
      <c r="B958" s="160">
        <f>SUM(B959:B979)</f>
        <v>2735</v>
      </c>
      <c r="C958" s="109">
        <f>SUM(C959:C979)</f>
        <v>6258</v>
      </c>
      <c r="D958" s="110">
        <f>(C958-B958)/B958*100</f>
        <v>128.811700182815</v>
      </c>
    </row>
    <row r="959" s="92" customFormat="1" ht="16" customHeight="1" spans="1:4">
      <c r="A959" s="112" t="s">
        <v>166</v>
      </c>
      <c r="B959" s="160">
        <v>167</v>
      </c>
      <c r="C959" s="113">
        <v>223</v>
      </c>
      <c r="D959" s="110">
        <f>(C959-B959)/B959*100</f>
        <v>33.5329341317365</v>
      </c>
    </row>
    <row r="960" s="92" customFormat="1" ht="16" customHeight="1" spans="1:4">
      <c r="A960" s="112" t="s">
        <v>167</v>
      </c>
      <c r="B960" s="160"/>
      <c r="C960" s="113"/>
      <c r="D960" s="110"/>
    </row>
    <row r="961" s="92" customFormat="1" ht="16" customHeight="1" spans="1:4">
      <c r="A961" s="112" t="s">
        <v>168</v>
      </c>
      <c r="B961" s="160"/>
      <c r="C961" s="113"/>
      <c r="D961" s="110"/>
    </row>
    <row r="962" s="92" customFormat="1" ht="16" customHeight="1" spans="1:4">
      <c r="A962" s="112" t="s">
        <v>890</v>
      </c>
      <c r="B962" s="160"/>
      <c r="C962" s="113">
        <v>93</v>
      </c>
      <c r="D962" s="110"/>
    </row>
    <row r="963" s="92" customFormat="1" ht="16" customHeight="1" spans="1:4">
      <c r="A963" s="112" t="s">
        <v>891</v>
      </c>
      <c r="B963" s="160">
        <v>557</v>
      </c>
      <c r="C963" s="113">
        <v>735</v>
      </c>
      <c r="D963" s="110">
        <f>(C963-B963)/B963*100</f>
        <v>31.9569120287253</v>
      </c>
    </row>
    <row r="964" s="92" customFormat="1" ht="16" customHeight="1" spans="1:4">
      <c r="A964" s="112" t="s">
        <v>892</v>
      </c>
      <c r="B964" s="160"/>
      <c r="C964" s="113">
        <v>3386</v>
      </c>
      <c r="D964" s="110"/>
    </row>
    <row r="965" s="92" customFormat="1" ht="16" customHeight="1" spans="1:4">
      <c r="A965" s="112" t="s">
        <v>893</v>
      </c>
      <c r="B965" s="160"/>
      <c r="C965" s="113"/>
      <c r="D965" s="110"/>
    </row>
    <row r="966" s="92" customFormat="1" ht="16" customHeight="1" spans="1:4">
      <c r="A966" s="112" t="s">
        <v>894</v>
      </c>
      <c r="B966" s="160"/>
      <c r="C966" s="113"/>
      <c r="D966" s="110"/>
    </row>
    <row r="967" s="92" customFormat="1" ht="16" customHeight="1" spans="1:4">
      <c r="A967" s="112" t="s">
        <v>895</v>
      </c>
      <c r="B967" s="160">
        <v>1945</v>
      </c>
      <c r="C967" s="113">
        <v>1288</v>
      </c>
      <c r="D967" s="110">
        <f>(C967-B967)/B967*100</f>
        <v>-33.7789203084833</v>
      </c>
    </row>
    <row r="968" s="92" customFormat="1" ht="16" customHeight="1" spans="1:4">
      <c r="A968" s="112" t="s">
        <v>896</v>
      </c>
      <c r="B968" s="160"/>
      <c r="C968" s="113"/>
      <c r="D968" s="110"/>
    </row>
    <row r="969" s="92" customFormat="1" ht="16" customHeight="1" spans="1:4">
      <c r="A969" s="112" t="s">
        <v>897</v>
      </c>
      <c r="B969" s="160"/>
      <c r="C969" s="113"/>
      <c r="D969" s="110"/>
    </row>
    <row r="970" s="92" customFormat="1" ht="16" customHeight="1" spans="1:4">
      <c r="A970" s="112" t="s">
        <v>898</v>
      </c>
      <c r="B970" s="160"/>
      <c r="C970" s="113"/>
      <c r="D970" s="110"/>
    </row>
    <row r="971" s="92" customFormat="1" ht="16" customHeight="1" spans="1:4">
      <c r="A971" s="112" t="s">
        <v>899</v>
      </c>
      <c r="B971" s="160"/>
      <c r="C971" s="113"/>
      <c r="D971" s="110"/>
    </row>
    <row r="972" s="92" customFormat="1" ht="16" customHeight="1" spans="1:4">
      <c r="A972" s="112" t="s">
        <v>900</v>
      </c>
      <c r="B972" s="160"/>
      <c r="C972" s="113"/>
      <c r="D972" s="110"/>
    </row>
    <row r="973" s="92" customFormat="1" ht="16" customHeight="1" spans="1:4">
      <c r="A973" s="112" t="s">
        <v>901</v>
      </c>
      <c r="B973" s="160"/>
      <c r="C973" s="113"/>
      <c r="D973" s="110"/>
    </row>
    <row r="974" s="92" customFormat="1" ht="16" customHeight="1" spans="1:4">
      <c r="A974" s="112" t="s">
        <v>902</v>
      </c>
      <c r="B974" s="160"/>
      <c r="C974" s="113"/>
      <c r="D974" s="110"/>
    </row>
    <row r="975" s="92" customFormat="1" ht="16" customHeight="1" spans="1:4">
      <c r="A975" s="112" t="s">
        <v>903</v>
      </c>
      <c r="B975" s="160">
        <v>23</v>
      </c>
      <c r="C975" s="113">
        <v>72</v>
      </c>
      <c r="D975" s="110">
        <f>(C975-B975)/B975*100</f>
        <v>213.04347826087</v>
      </c>
    </row>
    <row r="976" s="92" customFormat="1" ht="16" customHeight="1" spans="1:4">
      <c r="A976" s="112" t="s">
        <v>904</v>
      </c>
      <c r="B976" s="160"/>
      <c r="C976" s="113"/>
      <c r="D976" s="110"/>
    </row>
    <row r="977" s="92" customFormat="1" ht="16" customHeight="1" spans="1:4">
      <c r="A977" s="112" t="s">
        <v>905</v>
      </c>
      <c r="B977" s="160"/>
      <c r="C977" s="113"/>
      <c r="D977" s="110"/>
    </row>
    <row r="978" s="92" customFormat="1" ht="16" customHeight="1" spans="1:4">
      <c r="A978" s="112" t="s">
        <v>906</v>
      </c>
      <c r="B978" s="160"/>
      <c r="C978" s="113"/>
      <c r="D978" s="110"/>
    </row>
    <row r="979" s="92" customFormat="1" ht="16" customHeight="1" spans="1:4">
      <c r="A979" s="112" t="s">
        <v>907</v>
      </c>
      <c r="B979" s="160">
        <v>43</v>
      </c>
      <c r="C979" s="113">
        <v>461</v>
      </c>
      <c r="D979" s="110">
        <f>(C979-B979)/B979*100</f>
        <v>972.093023255814</v>
      </c>
    </row>
    <row r="980" s="92" customFormat="1" ht="16" customHeight="1" spans="1:4">
      <c r="A980" s="107" t="s">
        <v>908</v>
      </c>
      <c r="B980" s="160"/>
      <c r="C980" s="114">
        <f>SUM(C981:C989)</f>
        <v>0</v>
      </c>
      <c r="D980" s="110"/>
    </row>
    <row r="981" s="92" customFormat="1" ht="16" customHeight="1" spans="1:4">
      <c r="A981" s="112" t="s">
        <v>166</v>
      </c>
      <c r="B981" s="160"/>
      <c r="C981" s="113"/>
      <c r="D981" s="110"/>
    </row>
    <row r="982" s="92" customFormat="1" ht="16" customHeight="1" spans="1:4">
      <c r="A982" s="112" t="s">
        <v>167</v>
      </c>
      <c r="B982" s="160"/>
      <c r="C982" s="113"/>
      <c r="D982" s="110"/>
    </row>
    <row r="983" s="92" customFormat="1" ht="16" customHeight="1" spans="1:4">
      <c r="A983" s="112" t="s">
        <v>168</v>
      </c>
      <c r="B983" s="160"/>
      <c r="C983" s="113"/>
      <c r="D983" s="110"/>
    </row>
    <row r="984" s="92" customFormat="1" ht="16" customHeight="1" spans="1:4">
      <c r="A984" s="112" t="s">
        <v>909</v>
      </c>
      <c r="B984" s="160"/>
      <c r="C984" s="113"/>
      <c r="D984" s="110"/>
    </row>
    <row r="985" s="92" customFormat="1" ht="16" customHeight="1" spans="1:4">
      <c r="A985" s="112" t="s">
        <v>910</v>
      </c>
      <c r="B985" s="160"/>
      <c r="C985" s="113"/>
      <c r="D985" s="110"/>
    </row>
    <row r="986" s="92" customFormat="1" ht="16" customHeight="1" spans="1:4">
      <c r="A986" s="112" t="s">
        <v>911</v>
      </c>
      <c r="B986" s="160"/>
      <c r="C986" s="113"/>
      <c r="D986" s="110"/>
    </row>
    <row r="987" s="92" customFormat="1" ht="16" customHeight="1" spans="1:4">
      <c r="A987" s="112" t="s">
        <v>912</v>
      </c>
      <c r="B987" s="160"/>
      <c r="C987" s="113"/>
      <c r="D987" s="110"/>
    </row>
    <row r="988" s="92" customFormat="1" ht="16" customHeight="1" spans="1:4">
      <c r="A988" s="112" t="s">
        <v>913</v>
      </c>
      <c r="B988" s="160"/>
      <c r="C988" s="113"/>
      <c r="D988" s="110"/>
    </row>
    <row r="989" s="92" customFormat="1" ht="16" customHeight="1" spans="1:4">
      <c r="A989" s="112" t="s">
        <v>914</v>
      </c>
      <c r="B989" s="160"/>
      <c r="C989" s="113"/>
      <c r="D989" s="110"/>
    </row>
    <row r="990" s="92" customFormat="1" ht="16" customHeight="1" spans="1:4">
      <c r="A990" s="107" t="s">
        <v>915</v>
      </c>
      <c r="B990" s="160"/>
      <c r="C990" s="114">
        <f>SUM(C991:C999)</f>
        <v>0</v>
      </c>
      <c r="D990" s="110"/>
    </row>
    <row r="991" s="92" customFormat="1" ht="16" customHeight="1" spans="1:4">
      <c r="A991" s="112" t="s">
        <v>166</v>
      </c>
      <c r="B991" s="160"/>
      <c r="C991" s="113"/>
      <c r="D991" s="110"/>
    </row>
    <row r="992" s="92" customFormat="1" ht="16" customHeight="1" spans="1:4">
      <c r="A992" s="112" t="s">
        <v>167</v>
      </c>
      <c r="B992" s="160"/>
      <c r="C992" s="113"/>
      <c r="D992" s="110"/>
    </row>
    <row r="993" s="92" customFormat="1" ht="16" customHeight="1" spans="1:4">
      <c r="A993" s="112" t="s">
        <v>168</v>
      </c>
      <c r="B993" s="160"/>
      <c r="C993" s="113"/>
      <c r="D993" s="110"/>
    </row>
    <row r="994" s="92" customFormat="1" ht="16" customHeight="1" spans="1:4">
      <c r="A994" s="112" t="s">
        <v>916</v>
      </c>
      <c r="B994" s="160"/>
      <c r="C994" s="113"/>
      <c r="D994" s="110"/>
    </row>
    <row r="995" s="92" customFormat="1" ht="16" customHeight="1" spans="1:4">
      <c r="A995" s="112" t="s">
        <v>917</v>
      </c>
      <c r="B995" s="160"/>
      <c r="C995" s="113"/>
      <c r="D995" s="110"/>
    </row>
    <row r="996" s="92" customFormat="1" ht="16" customHeight="1" spans="1:4">
      <c r="A996" s="112" t="s">
        <v>918</v>
      </c>
      <c r="B996" s="160"/>
      <c r="C996" s="113"/>
      <c r="D996" s="110"/>
    </row>
    <row r="997" s="92" customFormat="1" ht="16" customHeight="1" spans="1:4">
      <c r="A997" s="112" t="s">
        <v>919</v>
      </c>
      <c r="B997" s="160"/>
      <c r="C997" s="113"/>
      <c r="D997" s="110"/>
    </row>
    <row r="998" s="92" customFormat="1" ht="16" customHeight="1" spans="1:4">
      <c r="A998" s="112" t="s">
        <v>920</v>
      </c>
      <c r="B998" s="160"/>
      <c r="C998" s="113"/>
      <c r="D998" s="110"/>
    </row>
    <row r="999" s="92" customFormat="1" ht="16" customHeight="1" spans="1:4">
      <c r="A999" s="112" t="s">
        <v>921</v>
      </c>
      <c r="B999" s="160"/>
      <c r="C999" s="113"/>
      <c r="D999" s="110"/>
    </row>
    <row r="1000" s="92" customFormat="1" ht="16" customHeight="1" spans="1:4">
      <c r="A1000" s="107" t="s">
        <v>922</v>
      </c>
      <c r="B1000" s="160"/>
      <c r="C1000" s="114">
        <f>SUM(C1001:C1006)</f>
        <v>0</v>
      </c>
      <c r="D1000" s="110"/>
    </row>
    <row r="1001" s="92" customFormat="1" ht="16" customHeight="1" spans="1:4">
      <c r="A1001" s="112" t="s">
        <v>166</v>
      </c>
      <c r="B1001" s="160"/>
      <c r="C1001" s="113"/>
      <c r="D1001" s="110"/>
    </row>
    <row r="1002" s="92" customFormat="1" ht="16" customHeight="1" spans="1:4">
      <c r="A1002" s="112" t="s">
        <v>167</v>
      </c>
      <c r="B1002" s="160"/>
      <c r="C1002" s="113"/>
      <c r="D1002" s="110"/>
    </row>
    <row r="1003" s="92" customFormat="1" ht="16" customHeight="1" spans="1:4">
      <c r="A1003" s="112" t="s">
        <v>168</v>
      </c>
      <c r="B1003" s="160"/>
      <c r="C1003" s="113"/>
      <c r="D1003" s="110"/>
    </row>
    <row r="1004" s="92" customFormat="1" ht="16" customHeight="1" spans="1:4">
      <c r="A1004" s="112" t="s">
        <v>913</v>
      </c>
      <c r="B1004" s="160"/>
      <c r="C1004" s="113"/>
      <c r="D1004" s="110"/>
    </row>
    <row r="1005" s="92" customFormat="1" ht="16" customHeight="1" spans="1:4">
      <c r="A1005" s="112" t="s">
        <v>923</v>
      </c>
      <c r="B1005" s="160"/>
      <c r="C1005" s="113"/>
      <c r="D1005" s="110"/>
    </row>
    <row r="1006" s="92" customFormat="1" ht="16" customHeight="1" spans="1:4">
      <c r="A1006" s="112" t="s">
        <v>924</v>
      </c>
      <c r="B1006" s="160"/>
      <c r="C1006" s="113"/>
      <c r="D1006" s="110"/>
    </row>
    <row r="1007" s="92" customFormat="1" ht="16" customHeight="1" spans="1:4">
      <c r="A1007" s="107" t="s">
        <v>925</v>
      </c>
      <c r="B1007" s="160"/>
      <c r="C1007" s="109">
        <f>SUM(C1008:C1011)</f>
        <v>0</v>
      </c>
      <c r="D1007" s="110"/>
    </row>
    <row r="1008" s="92" customFormat="1" ht="16" customHeight="1" spans="1:4">
      <c r="A1008" s="112" t="s">
        <v>926</v>
      </c>
      <c r="B1008" s="160"/>
      <c r="C1008" s="113"/>
      <c r="D1008" s="110"/>
    </row>
    <row r="1009" s="92" customFormat="1" ht="16" customHeight="1" spans="1:4">
      <c r="A1009" s="112" t="s">
        <v>927</v>
      </c>
      <c r="B1009" s="160"/>
      <c r="C1009" s="113"/>
      <c r="D1009" s="110"/>
    </row>
    <row r="1010" s="92" customFormat="1" ht="16" customHeight="1" spans="1:4">
      <c r="A1010" s="112" t="s">
        <v>928</v>
      </c>
      <c r="B1010" s="160"/>
      <c r="C1010" s="113"/>
      <c r="D1010" s="110"/>
    </row>
    <row r="1011" s="92" customFormat="1" ht="16" customHeight="1" spans="1:4">
      <c r="A1011" s="112" t="s">
        <v>929</v>
      </c>
      <c r="B1011" s="160"/>
      <c r="C1011" s="113"/>
      <c r="D1011" s="110"/>
    </row>
    <row r="1012" s="92" customFormat="1" ht="16" customHeight="1" spans="1:4">
      <c r="A1012" s="107" t="s">
        <v>930</v>
      </c>
      <c r="B1012" s="160"/>
      <c r="C1012" s="109">
        <f>SUM(C1013:C1014)</f>
        <v>0</v>
      </c>
      <c r="D1012" s="110"/>
    </row>
    <row r="1013" s="92" customFormat="1" ht="16" customHeight="1" spans="1:4">
      <c r="A1013" s="112" t="s">
        <v>931</v>
      </c>
      <c r="B1013" s="160"/>
      <c r="C1013" s="113"/>
      <c r="D1013" s="110"/>
    </row>
    <row r="1014" s="92" customFormat="1" ht="16" customHeight="1" spans="1:4">
      <c r="A1014" s="112" t="s">
        <v>932</v>
      </c>
      <c r="B1014" s="160"/>
      <c r="C1014" s="113"/>
      <c r="D1014" s="110"/>
    </row>
    <row r="1015" s="92" customFormat="1" ht="16" customHeight="1" spans="1:4">
      <c r="A1015" s="107" t="s">
        <v>933</v>
      </c>
      <c r="B1015" s="109">
        <f>B1016+B1026+B1042+B1047+B1058+B1065+B1073</f>
        <v>0</v>
      </c>
      <c r="C1015" s="109">
        <f>C1016+C1026+C1042+C1047+C1058+C1065+C1073</f>
        <v>0</v>
      </c>
      <c r="D1015" s="110"/>
    </row>
    <row r="1016" s="92" customFormat="1" ht="16" customHeight="1" spans="1:4">
      <c r="A1016" s="107" t="s">
        <v>934</v>
      </c>
      <c r="B1016" s="114">
        <f>SUM(B1017:B1025)</f>
        <v>0</v>
      </c>
      <c r="C1016" s="114">
        <f>SUM(C1017:C1025)</f>
        <v>0</v>
      </c>
      <c r="D1016" s="110"/>
    </row>
    <row r="1017" s="92" customFormat="1" ht="16" customHeight="1" spans="1:4">
      <c r="A1017" s="112" t="s">
        <v>166</v>
      </c>
      <c r="B1017" s="109"/>
      <c r="C1017" s="113"/>
      <c r="D1017" s="110"/>
    </row>
    <row r="1018" s="92" customFormat="1" ht="16" customHeight="1" spans="1:4">
      <c r="A1018" s="112" t="s">
        <v>167</v>
      </c>
      <c r="B1018" s="109"/>
      <c r="C1018" s="113"/>
      <c r="D1018" s="110"/>
    </row>
    <row r="1019" s="92" customFormat="1" ht="16" customHeight="1" spans="1:4">
      <c r="A1019" s="112" t="s">
        <v>168</v>
      </c>
      <c r="B1019" s="109"/>
      <c r="C1019" s="113"/>
      <c r="D1019" s="110"/>
    </row>
    <row r="1020" s="92" customFormat="1" ht="16" customHeight="1" spans="1:4">
      <c r="A1020" s="112" t="s">
        <v>935</v>
      </c>
      <c r="B1020" s="109"/>
      <c r="C1020" s="113"/>
      <c r="D1020" s="110"/>
    </row>
    <row r="1021" s="92" customFormat="1" ht="16" customHeight="1" spans="1:4">
      <c r="A1021" s="112" t="s">
        <v>936</v>
      </c>
      <c r="B1021" s="109"/>
      <c r="C1021" s="113"/>
      <c r="D1021" s="110"/>
    </row>
    <row r="1022" s="92" customFormat="1" ht="16" customHeight="1" spans="1:4">
      <c r="A1022" s="112" t="s">
        <v>937</v>
      </c>
      <c r="B1022" s="109"/>
      <c r="C1022" s="113"/>
      <c r="D1022" s="110"/>
    </row>
    <row r="1023" s="92" customFormat="1" ht="16" customHeight="1" spans="1:4">
      <c r="A1023" s="112" t="s">
        <v>938</v>
      </c>
      <c r="B1023" s="109"/>
      <c r="C1023" s="113"/>
      <c r="D1023" s="110"/>
    </row>
    <row r="1024" s="92" customFormat="1" ht="16" customHeight="1" spans="1:4">
      <c r="A1024" s="112" t="s">
        <v>939</v>
      </c>
      <c r="B1024" s="109"/>
      <c r="C1024" s="113"/>
      <c r="D1024" s="110"/>
    </row>
    <row r="1025" s="92" customFormat="1" ht="16" customHeight="1" spans="1:4">
      <c r="A1025" s="112" t="s">
        <v>940</v>
      </c>
      <c r="B1025" s="109"/>
      <c r="C1025" s="113"/>
      <c r="D1025" s="110"/>
    </row>
    <row r="1026" s="92" customFormat="1" ht="16" customHeight="1" spans="1:4">
      <c r="A1026" s="107" t="s">
        <v>941</v>
      </c>
      <c r="B1026" s="114">
        <f>SUM(B1027:B1041)</f>
        <v>0</v>
      </c>
      <c r="C1026" s="114">
        <f>SUM(C1027:C1041)</f>
        <v>0</v>
      </c>
      <c r="D1026" s="110"/>
    </row>
    <row r="1027" s="92" customFormat="1" ht="16" customHeight="1" spans="1:4">
      <c r="A1027" s="112" t="s">
        <v>166</v>
      </c>
      <c r="B1027" s="109"/>
      <c r="C1027" s="113"/>
      <c r="D1027" s="110"/>
    </row>
    <row r="1028" s="92" customFormat="1" ht="16" customHeight="1" spans="1:4">
      <c r="A1028" s="112" t="s">
        <v>167</v>
      </c>
      <c r="B1028" s="109"/>
      <c r="C1028" s="113"/>
      <c r="D1028" s="110"/>
    </row>
    <row r="1029" s="92" customFormat="1" ht="16" customHeight="1" spans="1:4">
      <c r="A1029" s="112" t="s">
        <v>168</v>
      </c>
      <c r="B1029" s="109"/>
      <c r="C1029" s="113"/>
      <c r="D1029" s="110"/>
    </row>
    <row r="1030" s="92" customFormat="1" ht="16" customHeight="1" spans="1:4">
      <c r="A1030" s="112" t="s">
        <v>942</v>
      </c>
      <c r="B1030" s="109"/>
      <c r="C1030" s="113"/>
      <c r="D1030" s="110"/>
    </row>
    <row r="1031" s="92" customFormat="1" ht="16" customHeight="1" spans="1:4">
      <c r="A1031" s="112" t="s">
        <v>943</v>
      </c>
      <c r="B1031" s="109"/>
      <c r="C1031" s="113"/>
      <c r="D1031" s="110"/>
    </row>
    <row r="1032" s="92" customFormat="1" ht="16" customHeight="1" spans="1:4">
      <c r="A1032" s="112" t="s">
        <v>944</v>
      </c>
      <c r="B1032" s="109"/>
      <c r="C1032" s="113"/>
      <c r="D1032" s="110"/>
    </row>
    <row r="1033" s="92" customFormat="1" ht="16" customHeight="1" spans="1:4">
      <c r="A1033" s="112" t="s">
        <v>945</v>
      </c>
      <c r="B1033" s="109"/>
      <c r="C1033" s="113"/>
      <c r="D1033" s="110"/>
    </row>
    <row r="1034" s="92" customFormat="1" ht="16" customHeight="1" spans="1:4">
      <c r="A1034" s="112" t="s">
        <v>946</v>
      </c>
      <c r="B1034" s="109"/>
      <c r="C1034" s="113"/>
      <c r="D1034" s="110"/>
    </row>
    <row r="1035" s="92" customFormat="1" ht="16" customHeight="1" spans="1:4">
      <c r="A1035" s="112" t="s">
        <v>947</v>
      </c>
      <c r="B1035" s="109"/>
      <c r="C1035" s="113"/>
      <c r="D1035" s="110"/>
    </row>
    <row r="1036" s="92" customFormat="1" ht="16" customHeight="1" spans="1:4">
      <c r="A1036" s="112" t="s">
        <v>948</v>
      </c>
      <c r="B1036" s="109"/>
      <c r="C1036" s="113"/>
      <c r="D1036" s="110"/>
    </row>
    <row r="1037" s="92" customFormat="1" ht="16" customHeight="1" spans="1:4">
      <c r="A1037" s="112" t="s">
        <v>949</v>
      </c>
      <c r="B1037" s="109"/>
      <c r="C1037" s="113"/>
      <c r="D1037" s="110"/>
    </row>
    <row r="1038" s="92" customFormat="1" ht="16" customHeight="1" spans="1:4">
      <c r="A1038" s="112" t="s">
        <v>950</v>
      </c>
      <c r="B1038" s="109"/>
      <c r="C1038" s="113"/>
      <c r="D1038" s="110"/>
    </row>
    <row r="1039" s="92" customFormat="1" ht="16" customHeight="1" spans="1:4">
      <c r="A1039" s="112" t="s">
        <v>951</v>
      </c>
      <c r="B1039" s="109"/>
      <c r="C1039" s="113"/>
      <c r="D1039" s="110"/>
    </row>
    <row r="1040" s="92" customFormat="1" ht="16" customHeight="1" spans="1:4">
      <c r="A1040" s="112" t="s">
        <v>952</v>
      </c>
      <c r="B1040" s="109"/>
      <c r="C1040" s="113"/>
      <c r="D1040" s="110"/>
    </row>
    <row r="1041" s="92" customFormat="1" ht="16" customHeight="1" spans="1:4">
      <c r="A1041" s="112" t="s">
        <v>953</v>
      </c>
      <c r="B1041" s="109"/>
      <c r="C1041" s="113"/>
      <c r="D1041" s="110"/>
    </row>
    <row r="1042" s="92" customFormat="1" ht="16" customHeight="1" spans="1:4">
      <c r="A1042" s="107" t="s">
        <v>954</v>
      </c>
      <c r="B1042" s="114">
        <f>SUM(B1043:B1046)</f>
        <v>0</v>
      </c>
      <c r="C1042" s="114">
        <f>SUM(C1043:C1046)</f>
        <v>0</v>
      </c>
      <c r="D1042" s="110"/>
    </row>
    <row r="1043" s="92" customFormat="1" ht="16" customHeight="1" spans="1:4">
      <c r="A1043" s="112" t="s">
        <v>166</v>
      </c>
      <c r="B1043" s="109"/>
      <c r="C1043" s="113"/>
      <c r="D1043" s="110"/>
    </row>
    <row r="1044" s="92" customFormat="1" ht="16" customHeight="1" spans="1:4">
      <c r="A1044" s="112" t="s">
        <v>167</v>
      </c>
      <c r="B1044" s="109"/>
      <c r="C1044" s="113"/>
      <c r="D1044" s="110"/>
    </row>
    <row r="1045" s="92" customFormat="1" ht="16" customHeight="1" spans="1:4">
      <c r="A1045" s="112" t="s">
        <v>168</v>
      </c>
      <c r="B1045" s="109"/>
      <c r="C1045" s="113"/>
      <c r="D1045" s="110"/>
    </row>
    <row r="1046" s="92" customFormat="1" ht="16" customHeight="1" spans="1:4">
      <c r="A1046" s="112" t="s">
        <v>955</v>
      </c>
      <c r="B1046" s="109"/>
      <c r="C1046" s="113"/>
      <c r="D1046" s="110"/>
    </row>
    <row r="1047" s="92" customFormat="1" ht="16" customHeight="1" spans="1:4">
      <c r="A1047" s="107" t="s">
        <v>956</v>
      </c>
      <c r="B1047" s="109">
        <f>SUM(B1048:B1057)</f>
        <v>0</v>
      </c>
      <c r="C1047" s="109">
        <f>SUM(C1048:C1057)</f>
        <v>0</v>
      </c>
      <c r="D1047" s="110"/>
    </row>
    <row r="1048" s="92" customFormat="1" ht="16" customHeight="1" spans="1:4">
      <c r="A1048" s="112" t="s">
        <v>166</v>
      </c>
      <c r="B1048" s="109"/>
      <c r="C1048" s="113"/>
      <c r="D1048" s="110"/>
    </row>
    <row r="1049" s="92" customFormat="1" ht="16" customHeight="1" spans="1:4">
      <c r="A1049" s="112" t="s">
        <v>167</v>
      </c>
      <c r="B1049" s="109"/>
      <c r="C1049" s="113"/>
      <c r="D1049" s="110"/>
    </row>
    <row r="1050" s="92" customFormat="1" ht="16" customHeight="1" spans="1:4">
      <c r="A1050" s="112" t="s">
        <v>168</v>
      </c>
      <c r="B1050" s="109"/>
      <c r="C1050" s="113"/>
      <c r="D1050" s="110"/>
    </row>
    <row r="1051" s="92" customFormat="1" ht="16" customHeight="1" spans="1:4">
      <c r="A1051" s="112" t="s">
        <v>957</v>
      </c>
      <c r="B1051" s="109"/>
      <c r="C1051" s="113"/>
      <c r="D1051" s="110"/>
    </row>
    <row r="1052" s="92" customFormat="1" ht="16" customHeight="1" spans="1:4">
      <c r="A1052" s="112" t="s">
        <v>958</v>
      </c>
      <c r="B1052" s="109"/>
      <c r="C1052" s="113"/>
      <c r="D1052" s="110"/>
    </row>
    <row r="1053" s="92" customFormat="1" ht="16" customHeight="1" spans="1:4">
      <c r="A1053" s="112" t="s">
        <v>959</v>
      </c>
      <c r="B1053" s="109"/>
      <c r="C1053" s="113"/>
      <c r="D1053" s="110"/>
    </row>
    <row r="1054" s="92" customFormat="1" ht="16" customHeight="1" spans="1:4">
      <c r="A1054" s="112" t="s">
        <v>960</v>
      </c>
      <c r="B1054" s="109"/>
      <c r="C1054" s="113"/>
      <c r="D1054" s="110"/>
    </row>
    <row r="1055" s="92" customFormat="1" ht="16" customHeight="1" spans="1:4">
      <c r="A1055" s="112" t="s">
        <v>961</v>
      </c>
      <c r="B1055" s="109"/>
      <c r="C1055" s="113"/>
      <c r="D1055" s="110"/>
    </row>
    <row r="1056" s="92" customFormat="1" ht="16" customHeight="1" spans="1:4">
      <c r="A1056" s="112" t="s">
        <v>175</v>
      </c>
      <c r="B1056" s="118"/>
      <c r="C1056" s="113"/>
      <c r="D1056" s="110"/>
    </row>
    <row r="1057" s="92" customFormat="1" ht="16" customHeight="1" spans="1:4">
      <c r="A1057" s="112" t="s">
        <v>962</v>
      </c>
      <c r="B1057" s="109"/>
      <c r="C1057" s="113"/>
      <c r="D1057" s="110"/>
    </row>
    <row r="1058" s="92" customFormat="1" ht="16" customHeight="1" spans="1:4">
      <c r="A1058" s="107" t="s">
        <v>963</v>
      </c>
      <c r="B1058" s="117">
        <f>SUM(B1059:B1064)</f>
        <v>0</v>
      </c>
      <c r="C1058" s="117">
        <f>SUM(C1059:C1064)</f>
        <v>0</v>
      </c>
      <c r="D1058" s="110"/>
    </row>
    <row r="1059" s="92" customFormat="1" ht="16" customHeight="1" spans="1:4">
      <c r="A1059" s="112" t="s">
        <v>166</v>
      </c>
      <c r="B1059" s="109"/>
      <c r="C1059" s="113"/>
      <c r="D1059" s="110"/>
    </row>
    <row r="1060" s="92" customFormat="1" ht="16" customHeight="1" spans="1:4">
      <c r="A1060" s="112" t="s">
        <v>167</v>
      </c>
      <c r="B1060" s="109"/>
      <c r="C1060" s="113"/>
      <c r="D1060" s="110"/>
    </row>
    <row r="1061" s="92" customFormat="1" ht="16" customHeight="1" spans="1:4">
      <c r="A1061" s="112" t="s">
        <v>168</v>
      </c>
      <c r="B1061" s="109"/>
      <c r="C1061" s="113"/>
      <c r="D1061" s="110"/>
    </row>
    <row r="1062" s="92" customFormat="1" ht="16" customHeight="1" spans="1:4">
      <c r="A1062" s="112" t="s">
        <v>964</v>
      </c>
      <c r="B1062" s="109"/>
      <c r="C1062" s="113"/>
      <c r="D1062" s="110"/>
    </row>
    <row r="1063" s="92" customFormat="1" ht="16" customHeight="1" spans="1:4">
      <c r="A1063" s="112" t="s">
        <v>965</v>
      </c>
      <c r="B1063" s="109"/>
      <c r="C1063" s="113"/>
      <c r="D1063" s="110"/>
    </row>
    <row r="1064" s="92" customFormat="1" ht="16" customHeight="1" spans="1:4">
      <c r="A1064" s="112" t="s">
        <v>966</v>
      </c>
      <c r="B1064" s="109"/>
      <c r="C1064" s="113"/>
      <c r="D1064" s="110"/>
    </row>
    <row r="1065" s="92" customFormat="1" ht="16" customHeight="1" spans="1:4">
      <c r="A1065" s="107" t="s">
        <v>967</v>
      </c>
      <c r="B1065" s="109">
        <f>SUM(B1066:B1072)</f>
        <v>0</v>
      </c>
      <c r="C1065" s="109">
        <f>SUM(C1066:C1072)</f>
        <v>0</v>
      </c>
      <c r="D1065" s="110"/>
    </row>
    <row r="1066" s="92" customFormat="1" ht="16" customHeight="1" spans="1:4">
      <c r="A1066" s="112" t="s">
        <v>166</v>
      </c>
      <c r="B1066" s="109"/>
      <c r="C1066" s="113"/>
      <c r="D1066" s="110"/>
    </row>
    <row r="1067" s="92" customFormat="1" ht="16" customHeight="1" spans="1:4">
      <c r="A1067" s="112" t="s">
        <v>167</v>
      </c>
      <c r="B1067" s="109"/>
      <c r="C1067" s="113"/>
      <c r="D1067" s="110"/>
    </row>
    <row r="1068" s="92" customFormat="1" ht="16" customHeight="1" spans="1:4">
      <c r="A1068" s="112" t="s">
        <v>168</v>
      </c>
      <c r="B1068" s="109"/>
      <c r="C1068" s="113"/>
      <c r="D1068" s="110"/>
    </row>
    <row r="1069" s="92" customFormat="1" ht="16" customHeight="1" spans="1:4">
      <c r="A1069" s="112" t="s">
        <v>968</v>
      </c>
      <c r="B1069" s="109"/>
      <c r="C1069" s="113"/>
      <c r="D1069" s="110"/>
    </row>
    <row r="1070" s="92" customFormat="1" ht="16" customHeight="1" spans="1:4">
      <c r="A1070" s="112" t="s">
        <v>969</v>
      </c>
      <c r="B1070" s="109"/>
      <c r="C1070" s="113"/>
      <c r="D1070" s="110"/>
    </row>
    <row r="1071" s="92" customFormat="1" ht="16" customHeight="1" spans="1:4">
      <c r="A1071" s="112" t="s">
        <v>970</v>
      </c>
      <c r="B1071" s="109"/>
      <c r="C1071" s="113"/>
      <c r="D1071" s="110"/>
    </row>
    <row r="1072" s="92" customFormat="1" ht="16" customHeight="1" spans="1:4">
      <c r="A1072" s="112" t="s">
        <v>971</v>
      </c>
      <c r="B1072" s="109"/>
      <c r="C1072" s="113"/>
      <c r="D1072" s="110"/>
    </row>
    <row r="1073" s="92" customFormat="1" ht="16" customHeight="1" spans="1:4">
      <c r="A1073" s="107" t="s">
        <v>972</v>
      </c>
      <c r="B1073" s="114">
        <f>SUM(B1074:B1078)</f>
        <v>0</v>
      </c>
      <c r="C1073" s="114">
        <f>SUM(C1074:C1078)</f>
        <v>0</v>
      </c>
      <c r="D1073" s="110"/>
    </row>
    <row r="1074" s="92" customFormat="1" ht="16" customHeight="1" spans="1:4">
      <c r="A1074" s="112" t="s">
        <v>973</v>
      </c>
      <c r="B1074" s="109"/>
      <c r="C1074" s="113"/>
      <c r="D1074" s="110"/>
    </row>
    <row r="1075" s="92" customFormat="1" ht="16" customHeight="1" spans="1:4">
      <c r="A1075" s="112" t="s">
        <v>974</v>
      </c>
      <c r="B1075" s="109"/>
      <c r="C1075" s="113"/>
      <c r="D1075" s="110"/>
    </row>
    <row r="1076" s="92" customFormat="1" ht="16" customHeight="1" spans="1:4">
      <c r="A1076" s="112" t="s">
        <v>975</v>
      </c>
      <c r="B1076" s="109"/>
      <c r="C1076" s="113"/>
      <c r="D1076" s="110"/>
    </row>
    <row r="1077" s="92" customFormat="1" ht="16" customHeight="1" spans="1:4">
      <c r="A1077" s="112" t="s">
        <v>976</v>
      </c>
      <c r="B1077" s="109"/>
      <c r="C1077" s="113"/>
      <c r="D1077" s="110"/>
    </row>
    <row r="1078" s="92" customFormat="1" ht="16" customHeight="1" spans="1:4">
      <c r="A1078" s="112" t="s">
        <v>977</v>
      </c>
      <c r="B1078" s="109"/>
      <c r="C1078" s="113"/>
      <c r="D1078" s="110"/>
    </row>
    <row r="1079" s="92" customFormat="1" ht="16" customHeight="1" spans="1:4">
      <c r="A1079" s="107" t="s">
        <v>978</v>
      </c>
      <c r="B1079" s="109">
        <f>B1080+B1090+B1096</f>
        <v>128</v>
      </c>
      <c r="C1079" s="109">
        <f>C1080+C1090+C1096</f>
        <v>152</v>
      </c>
      <c r="D1079" s="110">
        <f>(C1079-B1079)/B1079*100</f>
        <v>18.75</v>
      </c>
    </row>
    <row r="1080" s="92" customFormat="1" ht="16" customHeight="1" spans="1:4">
      <c r="A1080" s="107" t="s">
        <v>979</v>
      </c>
      <c r="B1080" s="109">
        <f>SUM(B1081:B1089)</f>
        <v>128</v>
      </c>
      <c r="C1080" s="109">
        <f>SUM(C1081:C1089)</f>
        <v>152</v>
      </c>
      <c r="D1080" s="110">
        <f>(C1080-B1080)/B1080*100</f>
        <v>18.75</v>
      </c>
    </row>
    <row r="1081" s="92" customFormat="1" ht="16" customHeight="1" spans="1:4">
      <c r="A1081" s="112" t="s">
        <v>166</v>
      </c>
      <c r="B1081" s="109">
        <v>128</v>
      </c>
      <c r="C1081" s="113">
        <v>152</v>
      </c>
      <c r="D1081" s="110">
        <f>(C1081-B1081)/B1081*100</f>
        <v>18.75</v>
      </c>
    </row>
    <row r="1082" s="92" customFormat="1" ht="16" customHeight="1" spans="1:4">
      <c r="A1082" s="112" t="s">
        <v>167</v>
      </c>
      <c r="B1082" s="109"/>
      <c r="C1082" s="113"/>
      <c r="D1082" s="110"/>
    </row>
    <row r="1083" s="92" customFormat="1" ht="16" customHeight="1" spans="1:4">
      <c r="A1083" s="112" t="s">
        <v>168</v>
      </c>
      <c r="B1083" s="109"/>
      <c r="C1083" s="113"/>
      <c r="D1083" s="110"/>
    </row>
    <row r="1084" s="92" customFormat="1" ht="16" customHeight="1" spans="1:4">
      <c r="A1084" s="112" t="s">
        <v>980</v>
      </c>
      <c r="B1084" s="109"/>
      <c r="C1084" s="113"/>
      <c r="D1084" s="110"/>
    </row>
    <row r="1085" s="92" customFormat="1" ht="16" customHeight="1" spans="1:4">
      <c r="A1085" s="112" t="s">
        <v>981</v>
      </c>
      <c r="B1085" s="109"/>
      <c r="C1085" s="113"/>
      <c r="D1085" s="110"/>
    </row>
    <row r="1086" s="92" customFormat="1" ht="16" customHeight="1" spans="1:4">
      <c r="A1086" s="112" t="s">
        <v>982</v>
      </c>
      <c r="B1086" s="109"/>
      <c r="C1086" s="113"/>
      <c r="D1086" s="110"/>
    </row>
    <row r="1087" s="92" customFormat="1" ht="16" customHeight="1" spans="1:4">
      <c r="A1087" s="112" t="s">
        <v>983</v>
      </c>
      <c r="B1087" s="109"/>
      <c r="C1087" s="113"/>
      <c r="D1087" s="110"/>
    </row>
    <row r="1088" s="92" customFormat="1" ht="16" customHeight="1" spans="1:4">
      <c r="A1088" s="112" t="s">
        <v>175</v>
      </c>
      <c r="B1088" s="109"/>
      <c r="C1088" s="113"/>
      <c r="D1088" s="110"/>
    </row>
    <row r="1089" s="92" customFormat="1" ht="16" customHeight="1" spans="1:4">
      <c r="A1089" s="112" t="s">
        <v>984</v>
      </c>
      <c r="B1089" s="109"/>
      <c r="C1089" s="113"/>
      <c r="D1089" s="110"/>
    </row>
    <row r="1090" s="92" customFormat="1" ht="16" customHeight="1" spans="1:4">
      <c r="A1090" s="107" t="s">
        <v>985</v>
      </c>
      <c r="B1090" s="109">
        <f>SUM(B1091:B1095)</f>
        <v>0</v>
      </c>
      <c r="C1090" s="109">
        <f>SUM(C1091:C1095)</f>
        <v>0</v>
      </c>
      <c r="D1090" s="110"/>
    </row>
    <row r="1091" s="92" customFormat="1" ht="16" customHeight="1" spans="1:4">
      <c r="A1091" s="112" t="s">
        <v>166</v>
      </c>
      <c r="B1091" s="109"/>
      <c r="C1091" s="113"/>
      <c r="D1091" s="110"/>
    </row>
    <row r="1092" s="92" customFormat="1" ht="16" customHeight="1" spans="1:4">
      <c r="A1092" s="112" t="s">
        <v>167</v>
      </c>
      <c r="B1092" s="109"/>
      <c r="C1092" s="113"/>
      <c r="D1092" s="110"/>
    </row>
    <row r="1093" s="92" customFormat="1" ht="16" customHeight="1" spans="1:4">
      <c r="A1093" s="112" t="s">
        <v>168</v>
      </c>
      <c r="B1093" s="109"/>
      <c r="C1093" s="113"/>
      <c r="D1093" s="110"/>
    </row>
    <row r="1094" s="92" customFormat="1" ht="16" customHeight="1" spans="1:4">
      <c r="A1094" s="112" t="s">
        <v>986</v>
      </c>
      <c r="B1094" s="109"/>
      <c r="C1094" s="113"/>
      <c r="D1094" s="110"/>
    </row>
    <row r="1095" s="92" customFormat="1" ht="16" customHeight="1" spans="1:4">
      <c r="A1095" s="112" t="s">
        <v>987</v>
      </c>
      <c r="B1095" s="109"/>
      <c r="C1095" s="113"/>
      <c r="D1095" s="110"/>
    </row>
    <row r="1096" s="92" customFormat="1" ht="16" customHeight="1" spans="1:4">
      <c r="A1096" s="107" t="s">
        <v>988</v>
      </c>
      <c r="B1096" s="109">
        <f>SUM(B1097:B1098)</f>
        <v>0</v>
      </c>
      <c r="C1096" s="109">
        <f>SUM(C1097:C1098)</f>
        <v>0</v>
      </c>
      <c r="D1096" s="110"/>
    </row>
    <row r="1097" s="92" customFormat="1" ht="16" customHeight="1" spans="1:4">
      <c r="A1097" s="112" t="s">
        <v>989</v>
      </c>
      <c r="B1097" s="109"/>
      <c r="C1097" s="113"/>
      <c r="D1097" s="110"/>
    </row>
    <row r="1098" s="92" customFormat="1" ht="16" customHeight="1" spans="1:4">
      <c r="A1098" s="112" t="s">
        <v>990</v>
      </c>
      <c r="B1098" s="109"/>
      <c r="C1098" s="113"/>
      <c r="D1098" s="110"/>
    </row>
    <row r="1099" s="92" customFormat="1" ht="16" customHeight="1" spans="1:4">
      <c r="A1099" s="107" t="s">
        <v>991</v>
      </c>
      <c r="B1099" s="109">
        <f>B1100+B1107+B1117+B1123+B1126</f>
        <v>0</v>
      </c>
      <c r="C1099" s="109">
        <f>C1100+C1107+C1117+C1123+C1126</f>
        <v>0</v>
      </c>
      <c r="D1099" s="110"/>
    </row>
    <row r="1100" s="92" customFormat="1" ht="16" customHeight="1" spans="1:4">
      <c r="A1100" s="107" t="s">
        <v>992</v>
      </c>
      <c r="B1100" s="114">
        <f>SUM(B1101:B1106)</f>
        <v>0</v>
      </c>
      <c r="C1100" s="114">
        <f>SUM(C1101:C1106)</f>
        <v>0</v>
      </c>
      <c r="D1100" s="110"/>
    </row>
    <row r="1101" s="92" customFormat="1" ht="16" customHeight="1" spans="1:4">
      <c r="A1101" s="112" t="s">
        <v>166</v>
      </c>
      <c r="B1101" s="109"/>
      <c r="C1101" s="113"/>
      <c r="D1101" s="110"/>
    </row>
    <row r="1102" s="92" customFormat="1" ht="16" customHeight="1" spans="1:4">
      <c r="A1102" s="112" t="s">
        <v>167</v>
      </c>
      <c r="B1102" s="109"/>
      <c r="C1102" s="113"/>
      <c r="D1102" s="110"/>
    </row>
    <row r="1103" s="92" customFormat="1" ht="16" customHeight="1" spans="1:4">
      <c r="A1103" s="112" t="s">
        <v>168</v>
      </c>
      <c r="B1103" s="109"/>
      <c r="C1103" s="113"/>
      <c r="D1103" s="110"/>
    </row>
    <row r="1104" s="92" customFormat="1" ht="16" customHeight="1" spans="1:4">
      <c r="A1104" s="112" t="s">
        <v>993</v>
      </c>
      <c r="B1104" s="109"/>
      <c r="C1104" s="113"/>
      <c r="D1104" s="110"/>
    </row>
    <row r="1105" s="92" customFormat="1" ht="16" customHeight="1" spans="1:4">
      <c r="A1105" s="112" t="s">
        <v>175</v>
      </c>
      <c r="B1105" s="109"/>
      <c r="C1105" s="113"/>
      <c r="D1105" s="110"/>
    </row>
    <row r="1106" s="92" customFormat="1" ht="16" customHeight="1" spans="1:4">
      <c r="A1106" s="112" t="s">
        <v>994</v>
      </c>
      <c r="B1106" s="109"/>
      <c r="C1106" s="113"/>
      <c r="D1106" s="110"/>
    </row>
    <row r="1107" s="92" customFormat="1" ht="16" customHeight="1" spans="1:4">
      <c r="A1107" s="107" t="s">
        <v>995</v>
      </c>
      <c r="B1107" s="114">
        <f>SUM(B1108:B1116)</f>
        <v>0</v>
      </c>
      <c r="C1107" s="114">
        <f>SUM(C1108:C1116)</f>
        <v>0</v>
      </c>
      <c r="D1107" s="110"/>
    </row>
    <row r="1108" s="92" customFormat="1" ht="16" customHeight="1" spans="1:4">
      <c r="A1108" s="112" t="s">
        <v>996</v>
      </c>
      <c r="B1108" s="109"/>
      <c r="C1108" s="113"/>
      <c r="D1108" s="110"/>
    </row>
    <row r="1109" s="92" customFormat="1" ht="16" customHeight="1" spans="1:4">
      <c r="A1109" s="112" t="s">
        <v>997</v>
      </c>
      <c r="B1109" s="109"/>
      <c r="C1109" s="113"/>
      <c r="D1109" s="110"/>
    </row>
    <row r="1110" s="92" customFormat="1" ht="16" customHeight="1" spans="1:4">
      <c r="A1110" s="112" t="s">
        <v>998</v>
      </c>
      <c r="B1110" s="109"/>
      <c r="C1110" s="113"/>
      <c r="D1110" s="110"/>
    </row>
    <row r="1111" s="92" customFormat="1" ht="16" customHeight="1" spans="1:4">
      <c r="A1111" s="112" t="s">
        <v>999</v>
      </c>
      <c r="B1111" s="109"/>
      <c r="C1111" s="113"/>
      <c r="D1111" s="110"/>
    </row>
    <row r="1112" s="92" customFormat="1" ht="16" customHeight="1" spans="1:4">
      <c r="A1112" s="112" t="s">
        <v>1000</v>
      </c>
      <c r="B1112" s="109"/>
      <c r="C1112" s="113"/>
      <c r="D1112" s="110"/>
    </row>
    <row r="1113" s="92" customFormat="1" ht="16" customHeight="1" spans="1:4">
      <c r="A1113" s="112" t="s">
        <v>1001</v>
      </c>
      <c r="B1113" s="109"/>
      <c r="C1113" s="113"/>
      <c r="D1113" s="110"/>
    </row>
    <row r="1114" s="92" customFormat="1" ht="16" customHeight="1" spans="1:4">
      <c r="A1114" s="112" t="s">
        <v>1002</v>
      </c>
      <c r="B1114" s="109"/>
      <c r="C1114" s="113"/>
      <c r="D1114" s="110"/>
    </row>
    <row r="1115" s="92" customFormat="1" ht="16" customHeight="1" spans="1:4">
      <c r="A1115" s="112" t="s">
        <v>1003</v>
      </c>
      <c r="B1115" s="109"/>
      <c r="C1115" s="113"/>
      <c r="D1115" s="110"/>
    </row>
    <row r="1116" s="92" customFormat="1" ht="16" customHeight="1" spans="1:4">
      <c r="A1116" s="112" t="s">
        <v>1004</v>
      </c>
      <c r="B1116" s="109"/>
      <c r="C1116" s="113"/>
      <c r="D1116" s="110"/>
    </row>
    <row r="1117" s="92" customFormat="1" ht="16" customHeight="1" spans="1:4">
      <c r="A1117" s="107" t="s">
        <v>1005</v>
      </c>
      <c r="B1117" s="109">
        <f>SUM(B1118:B1122)</f>
        <v>0</v>
      </c>
      <c r="C1117" s="109">
        <f>SUM(C1118:C1122)</f>
        <v>0</v>
      </c>
      <c r="D1117" s="110"/>
    </row>
    <row r="1118" s="92" customFormat="1" ht="16" customHeight="1" spans="1:4">
      <c r="A1118" s="112" t="s">
        <v>1006</v>
      </c>
      <c r="B1118" s="109"/>
      <c r="C1118" s="113"/>
      <c r="D1118" s="110"/>
    </row>
    <row r="1119" s="92" customFormat="1" ht="16" customHeight="1" spans="1:4">
      <c r="A1119" s="112" t="s">
        <v>1007</v>
      </c>
      <c r="B1119" s="109"/>
      <c r="C1119" s="113"/>
      <c r="D1119" s="110"/>
    </row>
    <row r="1120" s="92" customFormat="1" ht="16" customHeight="1" spans="1:4">
      <c r="A1120" s="112" t="s">
        <v>1008</v>
      </c>
      <c r="B1120" s="109"/>
      <c r="C1120" s="113"/>
      <c r="D1120" s="110"/>
    </row>
    <row r="1121" s="92" customFormat="1" ht="16" customHeight="1" spans="1:4">
      <c r="A1121" s="112" t="s">
        <v>1009</v>
      </c>
      <c r="B1121" s="109"/>
      <c r="C1121" s="113"/>
      <c r="D1121" s="110"/>
    </row>
    <row r="1122" s="92" customFormat="1" ht="16" customHeight="1" spans="1:4">
      <c r="A1122" s="112" t="s">
        <v>1010</v>
      </c>
      <c r="B1122" s="109"/>
      <c r="C1122" s="113"/>
      <c r="D1122" s="110"/>
    </row>
    <row r="1123" s="92" customFormat="1" ht="16" customHeight="1" spans="1:4">
      <c r="A1123" s="107" t="s">
        <v>1011</v>
      </c>
      <c r="B1123" s="114">
        <f>SUM(B1124:B1125)</f>
        <v>0</v>
      </c>
      <c r="C1123" s="114">
        <f>SUM(C1124:C1125)</f>
        <v>0</v>
      </c>
      <c r="D1123" s="110"/>
    </row>
    <row r="1124" s="92" customFormat="1" ht="16" customHeight="1" spans="1:4">
      <c r="A1124" s="112" t="s">
        <v>1012</v>
      </c>
      <c r="B1124" s="109"/>
      <c r="C1124" s="113"/>
      <c r="D1124" s="110"/>
    </row>
    <row r="1125" s="92" customFormat="1" ht="16" customHeight="1" spans="1:4">
      <c r="A1125" s="112" t="s">
        <v>1013</v>
      </c>
      <c r="B1125" s="109"/>
      <c r="C1125" s="113"/>
      <c r="D1125" s="110"/>
    </row>
    <row r="1126" s="92" customFormat="1" ht="16" customHeight="1" spans="1:4">
      <c r="A1126" s="107" t="s">
        <v>1014</v>
      </c>
      <c r="B1126" s="114">
        <f>B1127+B1128</f>
        <v>0</v>
      </c>
      <c r="C1126" s="114">
        <f>C1127+C1128</f>
        <v>0</v>
      </c>
      <c r="D1126" s="110"/>
    </row>
    <row r="1127" s="92" customFormat="1" ht="16" customHeight="1" spans="1:4">
      <c r="A1127" s="112" t="s">
        <v>1015</v>
      </c>
      <c r="B1127" s="109"/>
      <c r="C1127" s="113"/>
      <c r="D1127" s="110"/>
    </row>
    <row r="1128" s="92" customFormat="1" ht="16" customHeight="1" spans="1:4">
      <c r="A1128" s="112" t="s">
        <v>1016</v>
      </c>
      <c r="B1128" s="109"/>
      <c r="C1128" s="113"/>
      <c r="D1128" s="110"/>
    </row>
    <row r="1129" s="92" customFormat="1" ht="16" customHeight="1" spans="1:4">
      <c r="A1129" s="107" t="s">
        <v>1017</v>
      </c>
      <c r="B1129" s="114">
        <f>SUM(B1130:B1138)</f>
        <v>0</v>
      </c>
      <c r="C1129" s="114">
        <f>SUM(C1130:C1138)</f>
        <v>0</v>
      </c>
      <c r="D1129" s="110"/>
    </row>
    <row r="1130" s="92" customFormat="1" ht="16" customHeight="1" spans="1:4">
      <c r="A1130" s="107" t="s">
        <v>1018</v>
      </c>
      <c r="B1130" s="109"/>
      <c r="C1130" s="109"/>
      <c r="D1130" s="110"/>
    </row>
    <row r="1131" s="92" customFormat="1" ht="16" customHeight="1" spans="1:4">
      <c r="A1131" s="107" t="s">
        <v>1019</v>
      </c>
      <c r="B1131" s="109"/>
      <c r="C1131" s="113"/>
      <c r="D1131" s="110"/>
    </row>
    <row r="1132" s="92" customFormat="1" ht="16" customHeight="1" spans="1:4">
      <c r="A1132" s="107" t="s">
        <v>1020</v>
      </c>
      <c r="B1132" s="109"/>
      <c r="C1132" s="113"/>
      <c r="D1132" s="110"/>
    </row>
    <row r="1133" s="92" customFormat="1" ht="16" customHeight="1" spans="1:4">
      <c r="A1133" s="107" t="s">
        <v>1021</v>
      </c>
      <c r="B1133" s="109"/>
      <c r="C1133" s="113"/>
      <c r="D1133" s="110"/>
    </row>
    <row r="1134" s="92" customFormat="1" ht="16" customHeight="1" spans="1:4">
      <c r="A1134" s="107" t="s">
        <v>1022</v>
      </c>
      <c r="B1134" s="109"/>
      <c r="C1134" s="113"/>
      <c r="D1134" s="110"/>
    </row>
    <row r="1135" s="92" customFormat="1" ht="16" customHeight="1" spans="1:4">
      <c r="A1135" s="107" t="s">
        <v>798</v>
      </c>
      <c r="B1135" s="109"/>
      <c r="C1135" s="113"/>
      <c r="D1135" s="110"/>
    </row>
    <row r="1136" s="92" customFormat="1" ht="16" customHeight="1" spans="1:4">
      <c r="A1136" s="107" t="s">
        <v>1023</v>
      </c>
      <c r="B1136" s="109"/>
      <c r="C1136" s="113"/>
      <c r="D1136" s="110"/>
    </row>
    <row r="1137" s="92" customFormat="1" ht="16" customHeight="1" spans="1:4">
      <c r="A1137" s="107" t="s">
        <v>1024</v>
      </c>
      <c r="B1137" s="109"/>
      <c r="C1137" s="113"/>
      <c r="D1137" s="110"/>
    </row>
    <row r="1138" s="92" customFormat="1" ht="16" customHeight="1" spans="1:4">
      <c r="A1138" s="107" t="s">
        <v>1025</v>
      </c>
      <c r="B1138" s="109"/>
      <c r="C1138" s="113"/>
      <c r="D1138" s="110"/>
    </row>
    <row r="1139" s="92" customFormat="1" ht="16" customHeight="1" spans="1:4">
      <c r="A1139" s="107" t="s">
        <v>1026</v>
      </c>
      <c r="B1139" s="160">
        <f>SUM(B1140,B1167,B1182)</f>
        <v>1977</v>
      </c>
      <c r="C1139" s="109">
        <f>C1140+C1167+C1182</f>
        <v>5097</v>
      </c>
      <c r="D1139" s="110">
        <f>(C1139-B1139)/B1139*100</f>
        <v>157.814871016692</v>
      </c>
    </row>
    <row r="1140" s="92" customFormat="1" ht="16" customHeight="1" spans="1:4">
      <c r="A1140" s="107" t="s">
        <v>1027</v>
      </c>
      <c r="B1140" s="160">
        <f>SUM(B1141:B1166)</f>
        <v>1888</v>
      </c>
      <c r="C1140" s="109">
        <f>SUM(C1141:C1166)</f>
        <v>4968</v>
      </c>
      <c r="D1140" s="110">
        <f>(C1140-B1140)/B1140*100</f>
        <v>163.135593220339</v>
      </c>
    </row>
    <row r="1141" s="92" customFormat="1" ht="16" customHeight="1" spans="1:4">
      <c r="A1141" s="112" t="s">
        <v>166</v>
      </c>
      <c r="B1141" s="160">
        <v>1289</v>
      </c>
      <c r="C1141" s="113">
        <v>1627</v>
      </c>
      <c r="D1141" s="110">
        <f>(C1141-B1141)/B1141*100</f>
        <v>26.22187742436</v>
      </c>
    </row>
    <row r="1142" s="92" customFormat="1" ht="16" customHeight="1" spans="1:4">
      <c r="A1142" s="112" t="s">
        <v>167</v>
      </c>
      <c r="B1142" s="160"/>
      <c r="C1142" s="113"/>
      <c r="D1142" s="110"/>
    </row>
    <row r="1143" s="92" customFormat="1" ht="16" customHeight="1" spans="1:4">
      <c r="A1143" s="112" t="s">
        <v>168</v>
      </c>
      <c r="B1143" s="160"/>
      <c r="C1143" s="113"/>
      <c r="D1143" s="110"/>
    </row>
    <row r="1144" s="92" customFormat="1" ht="16" customHeight="1" spans="1:4">
      <c r="A1144" s="112" t="s">
        <v>1028</v>
      </c>
      <c r="B1144" s="160"/>
      <c r="C1144" s="113"/>
      <c r="D1144" s="110"/>
    </row>
    <row r="1145" s="92" customFormat="1" ht="16" customHeight="1" spans="1:4">
      <c r="A1145" s="112" t="s">
        <v>1029</v>
      </c>
      <c r="B1145" s="160"/>
      <c r="C1145" s="113"/>
      <c r="D1145" s="110"/>
    </row>
    <row r="1146" s="92" customFormat="1" ht="16" customHeight="1" spans="1:4">
      <c r="A1146" s="112" t="s">
        <v>1030</v>
      </c>
      <c r="B1146" s="160"/>
      <c r="C1146" s="113"/>
      <c r="D1146" s="110"/>
    </row>
    <row r="1147" s="92" customFormat="1" ht="16" customHeight="1" spans="1:4">
      <c r="A1147" s="112" t="s">
        <v>1031</v>
      </c>
      <c r="B1147" s="160"/>
      <c r="C1147" s="113"/>
      <c r="D1147" s="110"/>
    </row>
    <row r="1148" s="92" customFormat="1" ht="16" customHeight="1" spans="1:4">
      <c r="A1148" s="112" t="s">
        <v>1032</v>
      </c>
      <c r="B1148" s="160"/>
      <c r="C1148" s="113"/>
      <c r="D1148" s="110"/>
    </row>
    <row r="1149" s="92" customFormat="1" ht="16" customHeight="1" spans="1:4">
      <c r="A1149" s="112" t="s">
        <v>1033</v>
      </c>
      <c r="B1149" s="160"/>
      <c r="C1149" s="113"/>
      <c r="D1149" s="110"/>
    </row>
    <row r="1150" s="92" customFormat="1" ht="16" customHeight="1" spans="1:4">
      <c r="A1150" s="112" t="s">
        <v>1034</v>
      </c>
      <c r="B1150" s="160"/>
      <c r="C1150" s="113"/>
      <c r="D1150" s="110"/>
    </row>
    <row r="1151" s="92" customFormat="1" ht="16" customHeight="1" spans="1:4">
      <c r="A1151" s="112" t="s">
        <v>1035</v>
      </c>
      <c r="B1151" s="160"/>
      <c r="C1151" s="113"/>
      <c r="D1151" s="110"/>
    </row>
    <row r="1152" s="92" customFormat="1" ht="16" customHeight="1" spans="1:4">
      <c r="A1152" s="112" t="s">
        <v>1036</v>
      </c>
      <c r="B1152" s="160"/>
      <c r="C1152" s="113"/>
      <c r="D1152" s="110"/>
    </row>
    <row r="1153" s="92" customFormat="1" ht="16" customHeight="1" spans="1:4">
      <c r="A1153" s="112" t="s">
        <v>1037</v>
      </c>
      <c r="B1153" s="160"/>
      <c r="C1153" s="113"/>
      <c r="D1153" s="110"/>
    </row>
    <row r="1154" s="92" customFormat="1" ht="16" customHeight="1" spans="1:4">
      <c r="A1154" s="112" t="s">
        <v>1038</v>
      </c>
      <c r="B1154" s="160"/>
      <c r="C1154" s="113"/>
      <c r="D1154" s="110"/>
    </row>
    <row r="1155" s="92" customFormat="1" ht="16" customHeight="1" spans="1:4">
      <c r="A1155" s="112" t="s">
        <v>1039</v>
      </c>
      <c r="B1155" s="160"/>
      <c r="C1155" s="113"/>
      <c r="D1155" s="110"/>
    </row>
    <row r="1156" s="92" customFormat="1" ht="16" customHeight="1" spans="1:4">
      <c r="A1156" s="112" t="s">
        <v>1040</v>
      </c>
      <c r="B1156" s="160"/>
      <c r="C1156" s="113"/>
      <c r="D1156" s="110"/>
    </row>
    <row r="1157" s="92" customFormat="1" ht="16" customHeight="1" spans="1:4">
      <c r="A1157" s="112" t="s">
        <v>1041</v>
      </c>
      <c r="B1157" s="160"/>
      <c r="C1157" s="113"/>
      <c r="D1157" s="110"/>
    </row>
    <row r="1158" s="92" customFormat="1" ht="16" customHeight="1" spans="1:4">
      <c r="A1158" s="112" t="s">
        <v>1042</v>
      </c>
      <c r="B1158" s="160"/>
      <c r="C1158" s="113"/>
      <c r="D1158" s="110"/>
    </row>
    <row r="1159" s="92" customFormat="1" ht="16" customHeight="1" spans="1:4">
      <c r="A1159" s="112" t="s">
        <v>1043</v>
      </c>
      <c r="B1159" s="160"/>
      <c r="C1159" s="113"/>
      <c r="D1159" s="110"/>
    </row>
    <row r="1160" s="92" customFormat="1" ht="16" customHeight="1" spans="1:4">
      <c r="A1160" s="112" t="s">
        <v>1044</v>
      </c>
      <c r="B1160" s="160"/>
      <c r="C1160" s="113"/>
      <c r="D1160" s="110"/>
    </row>
    <row r="1161" s="92" customFormat="1" ht="16" customHeight="1" spans="1:4">
      <c r="A1161" s="112" t="s">
        <v>1045</v>
      </c>
      <c r="B1161" s="160"/>
      <c r="C1161" s="113"/>
      <c r="D1161" s="110"/>
    </row>
    <row r="1162" s="92" customFormat="1" ht="16" customHeight="1" spans="1:4">
      <c r="A1162" s="112" t="s">
        <v>1046</v>
      </c>
      <c r="B1162" s="160"/>
      <c r="C1162" s="113"/>
      <c r="D1162" s="110"/>
    </row>
    <row r="1163" s="92" customFormat="1" ht="16" customHeight="1" spans="1:4">
      <c r="A1163" s="112" t="s">
        <v>1047</v>
      </c>
      <c r="B1163" s="160"/>
      <c r="C1163" s="113"/>
      <c r="D1163" s="110"/>
    </row>
    <row r="1164" s="92" customFormat="1" ht="16" customHeight="1" spans="1:4">
      <c r="A1164" s="112" t="s">
        <v>1048</v>
      </c>
      <c r="B1164" s="160"/>
      <c r="C1164" s="113"/>
      <c r="D1164" s="110"/>
    </row>
    <row r="1165" s="92" customFormat="1" ht="16" customHeight="1" spans="1:4">
      <c r="A1165" s="112" t="s">
        <v>175</v>
      </c>
      <c r="B1165" s="160">
        <v>599</v>
      </c>
      <c r="C1165" s="113">
        <v>3341</v>
      </c>
      <c r="D1165" s="110">
        <f>(C1165-B1165)/B1165*100</f>
        <v>457.762938230384</v>
      </c>
    </row>
    <row r="1166" s="92" customFormat="1" ht="16" customHeight="1" spans="1:4">
      <c r="A1166" s="112" t="s">
        <v>1049</v>
      </c>
      <c r="B1166" s="160"/>
      <c r="C1166" s="113"/>
      <c r="D1166" s="110"/>
    </row>
    <row r="1167" s="92" customFormat="1" ht="16" customHeight="1" spans="1:4">
      <c r="A1167" s="107" t="s">
        <v>1050</v>
      </c>
      <c r="B1167" s="160">
        <f>SUM(B1168:B1181)</f>
        <v>89</v>
      </c>
      <c r="C1167" s="109">
        <f>SUM(C1168:C1181)</f>
        <v>129</v>
      </c>
      <c r="D1167" s="110">
        <f>(C1167-B1167)/B1167*100</f>
        <v>44.9438202247191</v>
      </c>
    </row>
    <row r="1168" s="92" customFormat="1" ht="16" customHeight="1" spans="1:4">
      <c r="A1168" s="112" t="s">
        <v>166</v>
      </c>
      <c r="B1168" s="160"/>
      <c r="C1168" s="113"/>
      <c r="D1168" s="110"/>
    </row>
    <row r="1169" s="92" customFormat="1" ht="16" customHeight="1" spans="1:4">
      <c r="A1169" s="112" t="s">
        <v>167</v>
      </c>
      <c r="B1169" s="160"/>
      <c r="C1169" s="113"/>
      <c r="D1169" s="110"/>
    </row>
    <row r="1170" s="92" customFormat="1" ht="16" customHeight="1" spans="1:4">
      <c r="A1170" s="112" t="s">
        <v>168</v>
      </c>
      <c r="B1170" s="160"/>
      <c r="C1170" s="113"/>
      <c r="D1170" s="110"/>
    </row>
    <row r="1171" s="92" customFormat="1" ht="16" customHeight="1" spans="1:4">
      <c r="A1171" s="112" t="s">
        <v>1051</v>
      </c>
      <c r="B1171" s="160">
        <v>54</v>
      </c>
      <c r="C1171" s="113">
        <v>64</v>
      </c>
      <c r="D1171" s="110">
        <f>(C1171-B1171)/B1171*100</f>
        <v>18.5185185185185</v>
      </c>
    </row>
    <row r="1172" s="92" customFormat="1" ht="16" customHeight="1" spans="1:4">
      <c r="A1172" s="112" t="s">
        <v>1052</v>
      </c>
      <c r="B1172" s="160"/>
      <c r="C1172" s="113"/>
      <c r="D1172" s="110"/>
    </row>
    <row r="1173" s="92" customFormat="1" ht="16" customHeight="1" spans="1:4">
      <c r="A1173" s="112" t="s">
        <v>1053</v>
      </c>
      <c r="B1173" s="160"/>
      <c r="C1173" s="113"/>
      <c r="D1173" s="110"/>
    </row>
    <row r="1174" s="92" customFormat="1" ht="16" customHeight="1" spans="1:4">
      <c r="A1174" s="112" t="s">
        <v>1054</v>
      </c>
      <c r="B1174" s="160"/>
      <c r="C1174" s="113"/>
      <c r="D1174" s="110"/>
    </row>
    <row r="1175" s="92" customFormat="1" ht="16" customHeight="1" spans="1:4">
      <c r="A1175" s="112" t="s">
        <v>1055</v>
      </c>
      <c r="B1175" s="160">
        <v>35</v>
      </c>
      <c r="C1175" s="113">
        <v>65</v>
      </c>
      <c r="D1175" s="110">
        <f>(C1175-B1175)/B1175*100</f>
        <v>85.7142857142857</v>
      </c>
    </row>
    <row r="1176" s="92" customFormat="1" ht="16" customHeight="1" spans="1:4">
      <c r="A1176" s="112" t="s">
        <v>1056</v>
      </c>
      <c r="B1176" s="160"/>
      <c r="C1176" s="113"/>
      <c r="D1176" s="110"/>
    </row>
    <row r="1177" s="92" customFormat="1" ht="16" customHeight="1" spans="1:4">
      <c r="A1177" s="112" t="s">
        <v>1057</v>
      </c>
      <c r="B1177" s="160"/>
      <c r="C1177" s="113"/>
      <c r="D1177" s="110"/>
    </row>
    <row r="1178" s="92" customFormat="1" ht="16" customHeight="1" spans="1:4">
      <c r="A1178" s="112" t="s">
        <v>1058</v>
      </c>
      <c r="B1178" s="160"/>
      <c r="C1178" s="113"/>
      <c r="D1178" s="110"/>
    </row>
    <row r="1179" s="92" customFormat="1" ht="16" customHeight="1" spans="1:4">
      <c r="A1179" s="112" t="s">
        <v>1059</v>
      </c>
      <c r="B1179" s="160"/>
      <c r="C1179" s="113"/>
      <c r="D1179" s="110"/>
    </row>
    <row r="1180" s="92" customFormat="1" ht="16" customHeight="1" spans="1:4">
      <c r="A1180" s="112" t="s">
        <v>1060</v>
      </c>
      <c r="B1180" s="160"/>
      <c r="C1180" s="113"/>
      <c r="D1180" s="110"/>
    </row>
    <row r="1181" s="92" customFormat="1" ht="16" customHeight="1" spans="1:4">
      <c r="A1181" s="112" t="s">
        <v>1061</v>
      </c>
      <c r="B1181" s="160"/>
      <c r="C1181" s="113"/>
      <c r="D1181" s="110"/>
    </row>
    <row r="1182" s="92" customFormat="1" ht="16" customHeight="1" spans="1:4">
      <c r="A1182" s="107" t="s">
        <v>1062</v>
      </c>
      <c r="B1182" s="160"/>
      <c r="C1182" s="114">
        <f>C1183</f>
        <v>0</v>
      </c>
      <c r="D1182" s="110"/>
    </row>
    <row r="1183" s="92" customFormat="1" ht="16" customHeight="1" spans="1:4">
      <c r="A1183" s="112" t="s">
        <v>1063</v>
      </c>
      <c r="B1183" s="160"/>
      <c r="C1183" s="113"/>
      <c r="D1183" s="110"/>
    </row>
    <row r="1184" s="92" customFormat="1" ht="16" customHeight="1" spans="1:4">
      <c r="A1184" s="107" t="s">
        <v>1064</v>
      </c>
      <c r="B1184" s="160">
        <f>SUM(B1185,B1197,B1201)</f>
        <v>9707</v>
      </c>
      <c r="C1184" s="109">
        <f>SUM(C1185,C1197,C1201)</f>
        <v>10015</v>
      </c>
      <c r="D1184" s="110">
        <f>(C1184-B1184)/B1184*100</f>
        <v>3.17296796126507</v>
      </c>
    </row>
    <row r="1185" s="92" customFormat="1" ht="16" customHeight="1" spans="1:4">
      <c r="A1185" s="107" t="s">
        <v>1065</v>
      </c>
      <c r="B1185" s="160">
        <f>SUM(B1186:B1196)</f>
        <v>195</v>
      </c>
      <c r="C1185" s="109">
        <f>SUM(C1186:C1196)</f>
        <v>100</v>
      </c>
      <c r="D1185" s="110">
        <f>(C1185-B1185)/B1185*100</f>
        <v>-48.7179487179487</v>
      </c>
    </row>
    <row r="1186" s="92" customFormat="1" ht="16" customHeight="1" spans="1:4">
      <c r="A1186" s="112" t="s">
        <v>1066</v>
      </c>
      <c r="B1186" s="160"/>
      <c r="C1186" s="113"/>
      <c r="D1186" s="110"/>
    </row>
    <row r="1187" s="92" customFormat="1" ht="16" customHeight="1" spans="1:4">
      <c r="A1187" s="112" t="s">
        <v>1067</v>
      </c>
      <c r="B1187" s="160"/>
      <c r="C1187" s="113"/>
      <c r="D1187" s="110"/>
    </row>
    <row r="1188" s="92" customFormat="1" ht="16" customHeight="1" spans="1:4">
      <c r="A1188" s="112" t="s">
        <v>1068</v>
      </c>
      <c r="B1188" s="160"/>
      <c r="C1188" s="113"/>
      <c r="D1188" s="110"/>
    </row>
    <row r="1189" s="92" customFormat="1" ht="16" customHeight="1" spans="1:4">
      <c r="A1189" s="112" t="s">
        <v>1069</v>
      </c>
      <c r="B1189" s="160"/>
      <c r="C1189" s="113"/>
      <c r="D1189" s="110"/>
    </row>
    <row r="1190" s="92" customFormat="1" ht="16" customHeight="1" spans="1:4">
      <c r="A1190" s="112" t="s">
        <v>1070</v>
      </c>
      <c r="B1190" s="160">
        <v>120</v>
      </c>
      <c r="C1190" s="113">
        <v>51</v>
      </c>
      <c r="D1190" s="110">
        <f>(C1190-B1190)/B1190*100</f>
        <v>-57.5</v>
      </c>
    </row>
    <row r="1191" s="92" customFormat="1" ht="16" customHeight="1" spans="1:4">
      <c r="A1191" s="112" t="s">
        <v>1071</v>
      </c>
      <c r="B1191" s="160"/>
      <c r="C1191" s="113"/>
      <c r="D1191" s="110"/>
    </row>
    <row r="1192" s="92" customFormat="1" ht="16" customHeight="1" spans="1:4">
      <c r="A1192" s="112" t="s">
        <v>1072</v>
      </c>
      <c r="B1192" s="160"/>
      <c r="C1192" s="113"/>
      <c r="D1192" s="110"/>
    </row>
    <row r="1193" s="92" customFormat="1" ht="16" customHeight="1" spans="1:4">
      <c r="A1193" s="112" t="s">
        <v>1073</v>
      </c>
      <c r="B1193" s="160"/>
      <c r="C1193" s="113"/>
      <c r="D1193" s="110"/>
    </row>
    <row r="1194" s="92" customFormat="1" ht="16" customHeight="1" spans="1:4">
      <c r="A1194" s="112" t="s">
        <v>1074</v>
      </c>
      <c r="B1194" s="160"/>
      <c r="C1194" s="113"/>
      <c r="D1194" s="110"/>
    </row>
    <row r="1195" s="92" customFormat="1" ht="16" customHeight="1" spans="1:4">
      <c r="A1195" s="112" t="s">
        <v>1075</v>
      </c>
      <c r="B1195" s="160"/>
      <c r="C1195" s="113"/>
      <c r="D1195" s="110"/>
    </row>
    <row r="1196" s="92" customFormat="1" ht="16" customHeight="1" spans="1:4">
      <c r="A1196" s="112" t="s">
        <v>1076</v>
      </c>
      <c r="B1196" s="160">
        <v>75</v>
      </c>
      <c r="C1196" s="113">
        <v>49</v>
      </c>
      <c r="D1196" s="110">
        <f>(C1196-B1196)/B1196*100</f>
        <v>-34.6666666666667</v>
      </c>
    </row>
    <row r="1197" s="92" customFormat="1" ht="16" customHeight="1" spans="1:4">
      <c r="A1197" s="107" t="s">
        <v>1077</v>
      </c>
      <c r="B1197" s="160">
        <f>SUM(B1198:B1200)</f>
        <v>9512</v>
      </c>
      <c r="C1197" s="109">
        <f>SUM(C1198:C1200)</f>
        <v>9915</v>
      </c>
      <c r="D1197" s="110">
        <f>(C1197-B1197)/B1197*100</f>
        <v>4.2367535744323</v>
      </c>
    </row>
    <row r="1198" s="92" customFormat="1" ht="16" customHeight="1" spans="1:4">
      <c r="A1198" s="112" t="s">
        <v>1078</v>
      </c>
      <c r="B1198" s="160">
        <v>9512</v>
      </c>
      <c r="C1198" s="113">
        <v>9915</v>
      </c>
      <c r="D1198" s="110">
        <f>(C1198-B1198)/B1198*100</f>
        <v>4.2367535744323</v>
      </c>
    </row>
    <row r="1199" s="92" customFormat="1" ht="16" customHeight="1" spans="1:4">
      <c r="A1199" s="112" t="s">
        <v>1079</v>
      </c>
      <c r="B1199" s="160"/>
      <c r="C1199" s="113"/>
      <c r="D1199" s="110"/>
    </row>
    <row r="1200" s="92" customFormat="1" ht="16" customHeight="1" spans="1:4">
      <c r="A1200" s="112" t="s">
        <v>1080</v>
      </c>
      <c r="B1200" s="160"/>
      <c r="C1200" s="113"/>
      <c r="D1200" s="110"/>
    </row>
    <row r="1201" s="92" customFormat="1" ht="16" customHeight="1" spans="1:4">
      <c r="A1201" s="107" t="s">
        <v>1081</v>
      </c>
      <c r="B1201" s="160"/>
      <c r="C1201" s="114">
        <f>SUM(C1202:C1204)</f>
        <v>0</v>
      </c>
      <c r="D1201" s="110"/>
    </row>
    <row r="1202" s="92" customFormat="1" ht="16" customHeight="1" spans="1:4">
      <c r="A1202" s="112" t="s">
        <v>1082</v>
      </c>
      <c r="B1202" s="160"/>
      <c r="C1202" s="113"/>
      <c r="D1202" s="110"/>
    </row>
    <row r="1203" s="92" customFormat="1" ht="16" customHeight="1" spans="1:4">
      <c r="A1203" s="112" t="s">
        <v>1083</v>
      </c>
      <c r="B1203" s="160"/>
      <c r="C1203" s="113"/>
      <c r="D1203" s="110"/>
    </row>
    <row r="1204" s="92" customFormat="1" ht="16" customHeight="1" spans="1:4">
      <c r="A1204" s="112" t="s">
        <v>1084</v>
      </c>
      <c r="B1204" s="160"/>
      <c r="C1204" s="113"/>
      <c r="D1204" s="110"/>
    </row>
    <row r="1205" s="92" customFormat="1" ht="16" customHeight="1" spans="1:4">
      <c r="A1205" s="107" t="s">
        <v>1085</v>
      </c>
      <c r="B1205" s="109">
        <f>B1206+B1224+B1230+B1236</f>
        <v>0</v>
      </c>
      <c r="C1205" s="109">
        <f>C1206+C1224+C1230+C1236</f>
        <v>0</v>
      </c>
      <c r="D1205" s="110"/>
    </row>
    <row r="1206" s="92" customFormat="1" ht="16" customHeight="1" spans="1:4">
      <c r="A1206" s="107" t="s">
        <v>1086</v>
      </c>
      <c r="B1206" s="109">
        <f>SUM(B1207:B1223)</f>
        <v>0</v>
      </c>
      <c r="C1206" s="109">
        <f>SUM(C1207:C1223)</f>
        <v>0</v>
      </c>
      <c r="D1206" s="110"/>
    </row>
    <row r="1207" s="92" customFormat="1" ht="16" customHeight="1" spans="1:4">
      <c r="A1207" s="112" t="s">
        <v>166</v>
      </c>
      <c r="B1207" s="109"/>
      <c r="C1207" s="113"/>
      <c r="D1207" s="110"/>
    </row>
    <row r="1208" s="92" customFormat="1" ht="16" customHeight="1" spans="1:4">
      <c r="A1208" s="112" t="s">
        <v>167</v>
      </c>
      <c r="B1208" s="109"/>
      <c r="C1208" s="113"/>
      <c r="D1208" s="110"/>
    </row>
    <row r="1209" s="92" customFormat="1" ht="16" customHeight="1" spans="1:4">
      <c r="A1209" s="112" t="s">
        <v>168</v>
      </c>
      <c r="B1209" s="109"/>
      <c r="C1209" s="113"/>
      <c r="D1209" s="110"/>
    </row>
    <row r="1210" s="92" customFormat="1" ht="16" customHeight="1" spans="1:4">
      <c r="A1210" s="112" t="s">
        <v>1087</v>
      </c>
      <c r="B1210" s="109"/>
      <c r="C1210" s="113"/>
      <c r="D1210" s="110"/>
    </row>
    <row r="1211" s="92" customFormat="1" ht="16" customHeight="1" spans="1:4">
      <c r="A1211" s="112" t="s">
        <v>1088</v>
      </c>
      <c r="B1211" s="109"/>
      <c r="C1211" s="113"/>
      <c r="D1211" s="110"/>
    </row>
    <row r="1212" s="92" customFormat="1" ht="16" customHeight="1" spans="1:4">
      <c r="A1212" s="112" t="s">
        <v>1089</v>
      </c>
      <c r="B1212" s="109"/>
      <c r="C1212" s="113"/>
      <c r="D1212" s="110"/>
    </row>
    <row r="1213" s="92" customFormat="1" ht="16" customHeight="1" spans="1:4">
      <c r="A1213" s="112" t="s">
        <v>1090</v>
      </c>
      <c r="B1213" s="109"/>
      <c r="C1213" s="113"/>
      <c r="D1213" s="110"/>
    </row>
    <row r="1214" s="92" customFormat="1" ht="16" customHeight="1" spans="1:4">
      <c r="A1214" s="112" t="s">
        <v>1091</v>
      </c>
      <c r="B1214" s="109"/>
      <c r="C1214" s="113"/>
      <c r="D1214" s="110"/>
    </row>
    <row r="1215" s="92" customFormat="1" ht="16" customHeight="1" spans="1:4">
      <c r="A1215" s="112" t="s">
        <v>1092</v>
      </c>
      <c r="B1215" s="109"/>
      <c r="C1215" s="113"/>
      <c r="D1215" s="110"/>
    </row>
    <row r="1216" s="92" customFormat="1" ht="16" customHeight="1" spans="1:4">
      <c r="A1216" s="112" t="s">
        <v>1093</v>
      </c>
      <c r="B1216" s="109"/>
      <c r="C1216" s="113"/>
      <c r="D1216" s="110"/>
    </row>
    <row r="1217" s="92" customFormat="1" ht="16" customHeight="1" spans="1:4">
      <c r="A1217" s="112" t="s">
        <v>1094</v>
      </c>
      <c r="B1217" s="109"/>
      <c r="C1217" s="113"/>
      <c r="D1217" s="110"/>
    </row>
    <row r="1218" s="92" customFormat="1" ht="16" customHeight="1" spans="1:4">
      <c r="A1218" s="112" t="s">
        <v>1095</v>
      </c>
      <c r="B1218" s="109"/>
      <c r="C1218" s="113"/>
      <c r="D1218" s="110"/>
    </row>
    <row r="1219" s="92" customFormat="1" ht="16" customHeight="1" spans="1:4">
      <c r="A1219" s="112" t="s">
        <v>1096</v>
      </c>
      <c r="B1219" s="109"/>
      <c r="C1219" s="113"/>
      <c r="D1219" s="110"/>
    </row>
    <row r="1220" s="92" customFormat="1" ht="16" customHeight="1" spans="1:4">
      <c r="A1220" s="112" t="s">
        <v>1097</v>
      </c>
      <c r="B1220" s="109"/>
      <c r="C1220" s="113"/>
      <c r="D1220" s="110"/>
    </row>
    <row r="1221" s="92" customFormat="1" ht="16" customHeight="1" spans="1:4">
      <c r="A1221" s="112" t="s">
        <v>1098</v>
      </c>
      <c r="B1221" s="109"/>
      <c r="C1221" s="113"/>
      <c r="D1221" s="110"/>
    </row>
    <row r="1222" s="92" customFormat="1" ht="16" customHeight="1" spans="1:4">
      <c r="A1222" s="112" t="s">
        <v>175</v>
      </c>
      <c r="B1222" s="109"/>
      <c r="C1222" s="113"/>
      <c r="D1222" s="110"/>
    </row>
    <row r="1223" s="92" customFormat="1" ht="16" customHeight="1" spans="1:4">
      <c r="A1223" s="112" t="s">
        <v>1099</v>
      </c>
      <c r="B1223" s="109"/>
      <c r="C1223" s="113"/>
      <c r="D1223" s="110"/>
    </row>
    <row r="1224" s="92" customFormat="1" ht="16" customHeight="1" spans="1:4">
      <c r="A1224" s="107" t="s">
        <v>1100</v>
      </c>
      <c r="B1224" s="114">
        <f>SUM(B1225:B1229)</f>
        <v>0</v>
      </c>
      <c r="C1224" s="114">
        <f>SUM(C1225:C1229)</f>
        <v>0</v>
      </c>
      <c r="D1224" s="110"/>
    </row>
    <row r="1225" s="92" customFormat="1" ht="16" customHeight="1" spans="1:4">
      <c r="A1225" s="112" t="s">
        <v>1101</v>
      </c>
      <c r="B1225" s="109"/>
      <c r="C1225" s="113"/>
      <c r="D1225" s="110"/>
    </row>
    <row r="1226" s="92" customFormat="1" ht="16" customHeight="1" spans="1:4">
      <c r="A1226" s="112" t="s">
        <v>1102</v>
      </c>
      <c r="B1226" s="109"/>
      <c r="C1226" s="113"/>
      <c r="D1226" s="110"/>
    </row>
    <row r="1227" s="92" customFormat="1" ht="16" customHeight="1" spans="1:4">
      <c r="A1227" s="112" t="s">
        <v>1103</v>
      </c>
      <c r="B1227" s="109"/>
      <c r="C1227" s="113"/>
      <c r="D1227" s="110"/>
    </row>
    <row r="1228" s="92" customFormat="1" ht="16" customHeight="1" spans="1:4">
      <c r="A1228" s="112" t="s">
        <v>1104</v>
      </c>
      <c r="B1228" s="109"/>
      <c r="C1228" s="113"/>
      <c r="D1228" s="110"/>
    </row>
    <row r="1229" s="92" customFormat="1" ht="16" customHeight="1" spans="1:4">
      <c r="A1229" s="112" t="s">
        <v>1105</v>
      </c>
      <c r="B1229" s="109"/>
      <c r="C1229" s="113"/>
      <c r="D1229" s="110"/>
    </row>
    <row r="1230" s="92" customFormat="1" ht="16" customHeight="1" spans="1:4">
      <c r="A1230" s="107" t="s">
        <v>1106</v>
      </c>
      <c r="B1230" s="114">
        <f>SUM(B1231:B1235)</f>
        <v>0</v>
      </c>
      <c r="C1230" s="114">
        <f>SUM(C1231:C1235)</f>
        <v>0</v>
      </c>
      <c r="D1230" s="110"/>
    </row>
    <row r="1231" s="92" customFormat="1" ht="16" customHeight="1" spans="1:4">
      <c r="A1231" s="112" t="s">
        <v>1107</v>
      </c>
      <c r="B1231" s="109"/>
      <c r="C1231" s="113"/>
      <c r="D1231" s="110"/>
    </row>
    <row r="1232" s="92" customFormat="1" ht="16" customHeight="1" spans="1:4">
      <c r="A1232" s="112" t="s">
        <v>1108</v>
      </c>
      <c r="B1232" s="109"/>
      <c r="C1232" s="113"/>
      <c r="D1232" s="110"/>
    </row>
    <row r="1233" s="92" customFormat="1" ht="16" customHeight="1" spans="1:4">
      <c r="A1233" s="112" t="s">
        <v>1109</v>
      </c>
      <c r="B1233" s="109"/>
      <c r="C1233" s="113"/>
      <c r="D1233" s="110"/>
    </row>
    <row r="1234" s="92" customFormat="1" ht="16" customHeight="1" spans="1:4">
      <c r="A1234" s="112" t="s">
        <v>1110</v>
      </c>
      <c r="B1234" s="109"/>
      <c r="C1234" s="113"/>
      <c r="D1234" s="110"/>
    </row>
    <row r="1235" s="92" customFormat="1" ht="16" customHeight="1" spans="1:4">
      <c r="A1235" s="112" t="s">
        <v>1111</v>
      </c>
      <c r="B1235" s="109"/>
      <c r="C1235" s="113"/>
      <c r="D1235" s="110"/>
    </row>
    <row r="1236" s="92" customFormat="1" ht="16" customHeight="1" spans="1:4">
      <c r="A1236" s="107" t="s">
        <v>1112</v>
      </c>
      <c r="B1236" s="114">
        <f>SUM(B1237:B1248)</f>
        <v>0</v>
      </c>
      <c r="C1236" s="114">
        <f>SUM(C1237:C1248)</f>
        <v>0</v>
      </c>
      <c r="D1236" s="110"/>
    </row>
    <row r="1237" s="92" customFormat="1" ht="16" customHeight="1" spans="1:4">
      <c r="A1237" s="112" t="s">
        <v>1113</v>
      </c>
      <c r="B1237" s="109"/>
      <c r="C1237" s="113"/>
      <c r="D1237" s="110"/>
    </row>
    <row r="1238" s="92" customFormat="1" ht="16" customHeight="1" spans="1:4">
      <c r="A1238" s="112" t="s">
        <v>1114</v>
      </c>
      <c r="B1238" s="109"/>
      <c r="C1238" s="113"/>
      <c r="D1238" s="110"/>
    </row>
    <row r="1239" s="92" customFormat="1" ht="16" customHeight="1" spans="1:4">
      <c r="A1239" s="112" t="s">
        <v>1115</v>
      </c>
      <c r="B1239" s="109"/>
      <c r="C1239" s="113"/>
      <c r="D1239" s="110"/>
    </row>
    <row r="1240" s="92" customFormat="1" ht="16" customHeight="1" spans="1:4">
      <c r="A1240" s="112" t="s">
        <v>1116</v>
      </c>
      <c r="B1240" s="109"/>
      <c r="C1240" s="113"/>
      <c r="D1240" s="110"/>
    </row>
    <row r="1241" s="92" customFormat="1" ht="16" customHeight="1" spans="1:4">
      <c r="A1241" s="112" t="s">
        <v>1117</v>
      </c>
      <c r="B1241" s="109"/>
      <c r="C1241" s="113"/>
      <c r="D1241" s="110"/>
    </row>
    <row r="1242" s="92" customFormat="1" ht="16" customHeight="1" spans="1:4">
      <c r="A1242" s="112" t="s">
        <v>1118</v>
      </c>
      <c r="B1242" s="109"/>
      <c r="C1242" s="113"/>
      <c r="D1242" s="110"/>
    </row>
    <row r="1243" s="92" customFormat="1" ht="16" customHeight="1" spans="1:4">
      <c r="A1243" s="112" t="s">
        <v>1119</v>
      </c>
      <c r="B1243" s="109"/>
      <c r="C1243" s="113"/>
      <c r="D1243" s="110"/>
    </row>
    <row r="1244" s="92" customFormat="1" ht="16" customHeight="1" spans="1:4">
      <c r="A1244" s="112" t="s">
        <v>1120</v>
      </c>
      <c r="B1244" s="109"/>
      <c r="C1244" s="113"/>
      <c r="D1244" s="110"/>
    </row>
    <row r="1245" s="92" customFormat="1" ht="16" customHeight="1" spans="1:4">
      <c r="A1245" s="112" t="s">
        <v>1121</v>
      </c>
      <c r="B1245" s="109"/>
      <c r="C1245" s="113"/>
      <c r="D1245" s="110"/>
    </row>
    <row r="1246" s="92" customFormat="1" ht="16" customHeight="1" spans="1:4">
      <c r="A1246" s="112" t="s">
        <v>1122</v>
      </c>
      <c r="B1246" s="109"/>
      <c r="C1246" s="113"/>
      <c r="D1246" s="110"/>
    </row>
    <row r="1247" s="92" customFormat="1" ht="16" customHeight="1" spans="1:4">
      <c r="A1247" s="112" t="s">
        <v>1123</v>
      </c>
      <c r="B1247" s="109"/>
      <c r="C1247" s="113"/>
      <c r="D1247" s="110"/>
    </row>
    <row r="1248" s="92" customFormat="1" ht="16" customHeight="1" spans="1:4">
      <c r="A1248" s="112" t="s">
        <v>1124</v>
      </c>
      <c r="B1248" s="109"/>
      <c r="C1248" s="113"/>
      <c r="D1248" s="110"/>
    </row>
    <row r="1249" s="92" customFormat="1" ht="16" customHeight="1" spans="1:4">
      <c r="A1249" s="107" t="s">
        <v>1125</v>
      </c>
      <c r="B1249" s="160">
        <f>SUM(B1250,B1261,B1268,B1276,B1289,B1293,B1297)</f>
        <v>867</v>
      </c>
      <c r="C1249" s="109">
        <f>C1250+C1261+C1268+C1276+C1289+C1293+C1297</f>
        <v>989</v>
      </c>
      <c r="D1249" s="110">
        <f>(C1249-B1249)/B1249*100</f>
        <v>14.0715109573241</v>
      </c>
    </row>
    <row r="1250" s="92" customFormat="1" ht="16" customHeight="1" spans="1:4">
      <c r="A1250" s="107" t="s">
        <v>1126</v>
      </c>
      <c r="B1250" s="160">
        <f>SUM(B1251:B1260)</f>
        <v>867</v>
      </c>
      <c r="C1250" s="109">
        <f>SUM(C1251:C1260)</f>
        <v>979</v>
      </c>
      <c r="D1250" s="110">
        <f>(C1250-B1250)/B1250*100</f>
        <v>12.9181084198385</v>
      </c>
    </row>
    <row r="1251" s="92" customFormat="1" ht="16" customHeight="1" spans="1:4">
      <c r="A1251" s="112" t="s">
        <v>166</v>
      </c>
      <c r="B1251" s="160">
        <v>867</v>
      </c>
      <c r="C1251" s="113">
        <v>979</v>
      </c>
      <c r="D1251" s="110">
        <f>(C1251-B1251)/B1251*100</f>
        <v>12.9181084198385</v>
      </c>
    </row>
    <row r="1252" s="92" customFormat="1" ht="16" customHeight="1" spans="1:4">
      <c r="A1252" s="112" t="s">
        <v>167</v>
      </c>
      <c r="B1252" s="160"/>
      <c r="C1252" s="113"/>
      <c r="D1252" s="110"/>
    </row>
    <row r="1253" s="92" customFormat="1" ht="16" customHeight="1" spans="1:4">
      <c r="A1253" s="112" t="s">
        <v>168</v>
      </c>
      <c r="B1253" s="160"/>
      <c r="C1253" s="113"/>
      <c r="D1253" s="110"/>
    </row>
    <row r="1254" s="92" customFormat="1" ht="16" customHeight="1" spans="1:4">
      <c r="A1254" s="112" t="s">
        <v>1127</v>
      </c>
      <c r="B1254" s="160"/>
      <c r="C1254" s="113"/>
      <c r="D1254" s="110"/>
    </row>
    <row r="1255" s="92" customFormat="1" ht="16" customHeight="1" spans="1:4">
      <c r="A1255" s="112" t="s">
        <v>1128</v>
      </c>
      <c r="B1255" s="160"/>
      <c r="C1255" s="113"/>
      <c r="D1255" s="110"/>
    </row>
    <row r="1256" s="92" customFormat="1" ht="16" customHeight="1" spans="1:4">
      <c r="A1256" s="112" t="s">
        <v>1129</v>
      </c>
      <c r="B1256" s="160"/>
      <c r="C1256" s="113"/>
      <c r="D1256" s="110"/>
    </row>
    <row r="1257" s="92" customFormat="1" ht="16" customHeight="1" spans="1:4">
      <c r="A1257" s="112" t="s">
        <v>1130</v>
      </c>
      <c r="B1257" s="160"/>
      <c r="C1257" s="113"/>
      <c r="D1257" s="110"/>
    </row>
    <row r="1258" s="92" customFormat="1" ht="16" customHeight="1" spans="1:4">
      <c r="A1258" s="112" t="s">
        <v>1131</v>
      </c>
      <c r="B1258" s="160"/>
      <c r="C1258" s="113"/>
      <c r="D1258" s="110"/>
    </row>
    <row r="1259" s="92" customFormat="1" ht="16" customHeight="1" spans="1:4">
      <c r="A1259" s="112" t="s">
        <v>175</v>
      </c>
      <c r="B1259" s="160"/>
      <c r="C1259" s="113"/>
      <c r="D1259" s="110"/>
    </row>
    <row r="1260" s="92" customFormat="1" ht="16" customHeight="1" spans="1:4">
      <c r="A1260" s="112" t="s">
        <v>1132</v>
      </c>
      <c r="B1260" s="160"/>
      <c r="C1260" s="113"/>
      <c r="D1260" s="110"/>
    </row>
    <row r="1261" s="92" customFormat="1" ht="16" customHeight="1" spans="1:4">
      <c r="A1261" s="107" t="s">
        <v>1133</v>
      </c>
      <c r="B1261" s="160"/>
      <c r="C1261" s="109">
        <f>SUM(C1262:C1267)</f>
        <v>0</v>
      </c>
      <c r="D1261" s="110"/>
    </row>
    <row r="1262" s="92" customFormat="1" ht="16" customHeight="1" spans="1:4">
      <c r="A1262" s="112" t="s">
        <v>166</v>
      </c>
      <c r="B1262" s="160"/>
      <c r="C1262" s="113"/>
      <c r="D1262" s="110"/>
    </row>
    <row r="1263" s="92" customFormat="1" ht="16" customHeight="1" spans="1:4">
      <c r="A1263" s="112" t="s">
        <v>167</v>
      </c>
      <c r="B1263" s="160"/>
      <c r="C1263" s="113"/>
      <c r="D1263" s="110"/>
    </row>
    <row r="1264" s="92" customFormat="1" ht="16" customHeight="1" spans="1:4">
      <c r="A1264" s="112" t="s">
        <v>168</v>
      </c>
      <c r="B1264" s="160"/>
      <c r="C1264" s="113"/>
      <c r="D1264" s="110"/>
    </row>
    <row r="1265" s="92" customFormat="1" ht="16" customHeight="1" spans="1:4">
      <c r="A1265" s="112" t="s">
        <v>1134</v>
      </c>
      <c r="B1265" s="160"/>
      <c r="C1265" s="113"/>
      <c r="D1265" s="110"/>
    </row>
    <row r="1266" s="92" customFormat="1" ht="16" customHeight="1" spans="1:4">
      <c r="A1266" s="112" t="s">
        <v>175</v>
      </c>
      <c r="B1266" s="160"/>
      <c r="C1266" s="113"/>
      <c r="D1266" s="110"/>
    </row>
    <row r="1267" s="92" customFormat="1" ht="16" customHeight="1" spans="1:4">
      <c r="A1267" s="112" t="s">
        <v>1135</v>
      </c>
      <c r="B1267" s="160"/>
      <c r="C1267" s="113"/>
      <c r="D1267" s="110"/>
    </row>
    <row r="1268" s="92" customFormat="1" ht="16" customHeight="1" spans="1:4">
      <c r="A1268" s="107" t="s">
        <v>1136</v>
      </c>
      <c r="B1268" s="160"/>
      <c r="C1268" s="114">
        <f>SUM(C1269:C1275)</f>
        <v>0</v>
      </c>
      <c r="D1268" s="110"/>
    </row>
    <row r="1269" s="92" customFormat="1" ht="16" customHeight="1" spans="1:4">
      <c r="A1269" s="112" t="s">
        <v>166</v>
      </c>
      <c r="B1269" s="160"/>
      <c r="C1269" s="113"/>
      <c r="D1269" s="110"/>
    </row>
    <row r="1270" s="92" customFormat="1" ht="16" customHeight="1" spans="1:4">
      <c r="A1270" s="112" t="s">
        <v>167</v>
      </c>
      <c r="B1270" s="160"/>
      <c r="C1270" s="113"/>
      <c r="D1270" s="110"/>
    </row>
    <row r="1271" s="92" customFormat="1" ht="16" customHeight="1" spans="1:4">
      <c r="A1271" s="112" t="s">
        <v>168</v>
      </c>
      <c r="B1271" s="160"/>
      <c r="C1271" s="113"/>
      <c r="D1271" s="110"/>
    </row>
    <row r="1272" s="92" customFormat="1" ht="16" customHeight="1" spans="1:4">
      <c r="A1272" s="112" t="s">
        <v>1137</v>
      </c>
      <c r="B1272" s="160"/>
      <c r="C1272" s="113"/>
      <c r="D1272" s="110"/>
    </row>
    <row r="1273" s="92" customFormat="1" ht="16" customHeight="1" spans="1:4">
      <c r="A1273" s="112" t="s">
        <v>1138</v>
      </c>
      <c r="B1273" s="160"/>
      <c r="C1273" s="113"/>
      <c r="D1273" s="110"/>
    </row>
    <row r="1274" s="92" customFormat="1" ht="16" customHeight="1" spans="1:4">
      <c r="A1274" s="112" t="s">
        <v>175</v>
      </c>
      <c r="B1274" s="160"/>
      <c r="C1274" s="113"/>
      <c r="D1274" s="110"/>
    </row>
    <row r="1275" s="92" customFormat="1" ht="16" customHeight="1" spans="1:4">
      <c r="A1275" s="112" t="s">
        <v>1139</v>
      </c>
      <c r="B1275" s="160"/>
      <c r="C1275" s="122"/>
      <c r="D1275" s="110"/>
    </row>
    <row r="1276" s="92" customFormat="1" ht="16" customHeight="1" spans="1:4">
      <c r="A1276" s="107" t="s">
        <v>1140</v>
      </c>
      <c r="B1276" s="160"/>
      <c r="C1276" s="114">
        <f>SUM(C1277:C1288)</f>
        <v>0</v>
      </c>
      <c r="D1276" s="110"/>
    </row>
    <row r="1277" s="92" customFormat="1" ht="16" customHeight="1" spans="1:4">
      <c r="A1277" s="112" t="s">
        <v>166</v>
      </c>
      <c r="B1277" s="160"/>
      <c r="C1277" s="113"/>
      <c r="D1277" s="110"/>
    </row>
    <row r="1278" s="92" customFormat="1" ht="16" customHeight="1" spans="1:4">
      <c r="A1278" s="112" t="s">
        <v>167</v>
      </c>
      <c r="B1278" s="160"/>
      <c r="C1278" s="113"/>
      <c r="D1278" s="110"/>
    </row>
    <row r="1279" s="92" customFormat="1" ht="16" customHeight="1" spans="1:4">
      <c r="A1279" s="112" t="s">
        <v>168</v>
      </c>
      <c r="B1279" s="160"/>
      <c r="C1279" s="123"/>
      <c r="D1279" s="110"/>
    </row>
    <row r="1280" s="92" customFormat="1" ht="16" customHeight="1" spans="1:4">
      <c r="A1280" s="112" t="s">
        <v>1141</v>
      </c>
      <c r="B1280" s="160"/>
      <c r="C1280" s="123"/>
      <c r="D1280" s="110"/>
    </row>
    <row r="1281" s="92" customFormat="1" ht="16" customHeight="1" spans="1:4">
      <c r="A1281" s="112" t="s">
        <v>1142</v>
      </c>
      <c r="B1281" s="160"/>
      <c r="C1281" s="123"/>
      <c r="D1281" s="110"/>
    </row>
    <row r="1282" s="92" customFormat="1" ht="16" customHeight="1" spans="1:4">
      <c r="A1282" s="112" t="s">
        <v>1143</v>
      </c>
      <c r="B1282" s="160"/>
      <c r="C1282" s="123"/>
      <c r="D1282" s="110"/>
    </row>
    <row r="1283" s="92" customFormat="1" ht="16" customHeight="1" spans="1:4">
      <c r="A1283" s="112" t="s">
        <v>1144</v>
      </c>
      <c r="B1283" s="160"/>
      <c r="C1283" s="123"/>
      <c r="D1283" s="110"/>
    </row>
    <row r="1284" s="92" customFormat="1" ht="16" customHeight="1" spans="1:4">
      <c r="A1284" s="112" t="s">
        <v>1145</v>
      </c>
      <c r="B1284" s="160"/>
      <c r="C1284" s="123"/>
      <c r="D1284" s="110"/>
    </row>
    <row r="1285" s="92" customFormat="1" ht="16" customHeight="1" spans="1:4">
      <c r="A1285" s="112" t="s">
        <v>1146</v>
      </c>
      <c r="B1285" s="160"/>
      <c r="C1285" s="123"/>
      <c r="D1285" s="110"/>
    </row>
    <row r="1286" s="92" customFormat="1" ht="16" customHeight="1" spans="1:4">
      <c r="A1286" s="112" t="s">
        <v>1147</v>
      </c>
      <c r="B1286" s="160"/>
      <c r="C1286" s="123"/>
      <c r="D1286" s="110"/>
    </row>
    <row r="1287" s="92" customFormat="1" ht="16" customHeight="1" spans="1:4">
      <c r="A1287" s="112" t="s">
        <v>1148</v>
      </c>
      <c r="B1287" s="160"/>
      <c r="C1287" s="123"/>
      <c r="D1287" s="110"/>
    </row>
    <row r="1288" s="92" customFormat="1" ht="16" customHeight="1" spans="1:4">
      <c r="A1288" s="112" t="s">
        <v>1149</v>
      </c>
      <c r="B1288" s="160"/>
      <c r="C1288" s="123"/>
      <c r="D1288" s="110"/>
    </row>
    <row r="1289" s="92" customFormat="1" ht="16" customHeight="1" spans="1:4">
      <c r="A1289" s="107" t="s">
        <v>1150</v>
      </c>
      <c r="B1289" s="160"/>
      <c r="C1289" s="109">
        <f>SUM(C1290:C1292)</f>
        <v>0</v>
      </c>
      <c r="D1289" s="110"/>
    </row>
    <row r="1290" s="92" customFormat="1" ht="16" customHeight="1" spans="1:4">
      <c r="A1290" s="112" t="s">
        <v>1151</v>
      </c>
      <c r="B1290" s="160"/>
      <c r="C1290" s="123"/>
      <c r="D1290" s="110"/>
    </row>
    <row r="1291" s="92" customFormat="1" ht="16" customHeight="1" spans="1:4">
      <c r="A1291" s="112" t="s">
        <v>1152</v>
      </c>
      <c r="B1291" s="160"/>
      <c r="C1291" s="123"/>
      <c r="D1291" s="110"/>
    </row>
    <row r="1292" s="92" customFormat="1" ht="16" customHeight="1" spans="1:4">
      <c r="A1292" s="112" t="s">
        <v>1153</v>
      </c>
      <c r="B1292" s="160"/>
      <c r="C1292" s="123"/>
      <c r="D1292" s="110"/>
    </row>
    <row r="1293" s="92" customFormat="1" ht="16" customHeight="1" spans="1:4">
      <c r="A1293" s="107" t="s">
        <v>1154</v>
      </c>
      <c r="B1293" s="160"/>
      <c r="C1293" s="109">
        <f>SUM(C1294:C1296)</f>
        <v>10</v>
      </c>
      <c r="D1293" s="110"/>
    </row>
    <row r="1294" s="92" customFormat="1" ht="16" customHeight="1" spans="1:4">
      <c r="A1294" s="112" t="s">
        <v>1155</v>
      </c>
      <c r="B1294" s="160"/>
      <c r="C1294" s="123">
        <v>10</v>
      </c>
      <c r="D1294" s="110"/>
    </row>
    <row r="1295" s="92" customFormat="1" ht="16" customHeight="1" spans="1:4">
      <c r="A1295" s="112" t="s">
        <v>1156</v>
      </c>
      <c r="B1295" s="160"/>
      <c r="C1295" s="123"/>
      <c r="D1295" s="110"/>
    </row>
    <row r="1296" s="92" customFormat="1" ht="16" customHeight="1" spans="1:4">
      <c r="A1296" s="112" t="s">
        <v>1157</v>
      </c>
      <c r="B1296" s="160"/>
      <c r="C1296" s="123"/>
      <c r="D1296" s="110"/>
    </row>
    <row r="1297" s="92" customFormat="1" ht="16" customHeight="1" spans="1:4">
      <c r="A1297" s="107" t="s">
        <v>1158</v>
      </c>
      <c r="B1297" s="160"/>
      <c r="C1297" s="114">
        <f>C1298</f>
        <v>0</v>
      </c>
      <c r="D1297" s="110"/>
    </row>
    <row r="1298" s="92" customFormat="1" ht="16" customHeight="1" spans="1:4">
      <c r="A1298" s="112" t="s">
        <v>1159</v>
      </c>
      <c r="B1298" s="160"/>
      <c r="C1298" s="123"/>
      <c r="D1298" s="110"/>
    </row>
    <row r="1299" s="92" customFormat="1" ht="16" customHeight="1" spans="1:4">
      <c r="A1299" s="107" t="s">
        <v>1160</v>
      </c>
      <c r="B1299" s="164">
        <v>6900</v>
      </c>
      <c r="C1299" s="124">
        <v>4600</v>
      </c>
      <c r="D1299" s="110">
        <f>(C1299-B1299)/B1299*100</f>
        <v>-33.3333333333333</v>
      </c>
    </row>
    <row r="1300" s="92" customFormat="1" ht="16" customHeight="1" spans="1:4">
      <c r="A1300" s="107" t="s">
        <v>1161</v>
      </c>
      <c r="B1300" s="118">
        <f>B1301</f>
        <v>324975</v>
      </c>
      <c r="C1300" s="118">
        <f>C1301</f>
        <v>17543</v>
      </c>
      <c r="D1300" s="110">
        <f>(C1300-B1300)/B1300*100</f>
        <v>-94.6017385952766</v>
      </c>
    </row>
    <row r="1301" s="92" customFormat="1" ht="16" customHeight="1" spans="1:4">
      <c r="A1301" s="107" t="s">
        <v>1025</v>
      </c>
      <c r="B1301" s="109">
        <f>B1302</f>
        <v>324975</v>
      </c>
      <c r="C1301" s="109">
        <f>C1302</f>
        <v>17543</v>
      </c>
      <c r="D1301" s="110">
        <f>(C1301-B1301)/B1301*100</f>
        <v>-94.6017385952766</v>
      </c>
    </row>
    <row r="1302" s="92" customFormat="1" ht="16" customHeight="1" spans="1:4">
      <c r="A1302" s="112" t="s">
        <v>319</v>
      </c>
      <c r="B1302" s="109">
        <v>324975</v>
      </c>
      <c r="C1302" s="123">
        <v>17543</v>
      </c>
      <c r="D1302" s="110">
        <f>(C1302-B1302)/B1302*100</f>
        <v>-94.6017385952766</v>
      </c>
    </row>
    <row r="1303" s="92" customFormat="1" ht="16" customHeight="1" spans="1:4">
      <c r="A1303" s="107" t="s">
        <v>1162</v>
      </c>
      <c r="B1303" s="109">
        <f>SUM(B1304:B1305,B1310)</f>
        <v>3861</v>
      </c>
      <c r="C1303" s="109">
        <f>SUM(C1304:C1305,C1310)</f>
        <v>3929</v>
      </c>
      <c r="D1303" s="110">
        <f>(C1303-B1303)/B1303*100</f>
        <v>1.76120176120176</v>
      </c>
    </row>
    <row r="1304" s="92" customFormat="1" ht="16" customHeight="1" spans="1:4">
      <c r="A1304" s="107" t="s">
        <v>1163</v>
      </c>
      <c r="B1304" s="114"/>
      <c r="C1304" s="125"/>
      <c r="D1304" s="110"/>
    </row>
    <row r="1305" s="92" customFormat="1" ht="16" customHeight="1" spans="1:4">
      <c r="A1305" s="107" t="s">
        <v>1164</v>
      </c>
      <c r="B1305" s="116">
        <f>SUM(B1306:B1309)</f>
        <v>0</v>
      </c>
      <c r="C1305" s="116">
        <f>SUM(C1306:C1309)</f>
        <v>0</v>
      </c>
      <c r="D1305" s="110"/>
    </row>
    <row r="1306" s="92" customFormat="1" ht="16" customHeight="1" spans="1:4">
      <c r="A1306" s="112" t="s">
        <v>1165</v>
      </c>
      <c r="B1306" s="109"/>
      <c r="C1306" s="123"/>
      <c r="D1306" s="110"/>
    </row>
    <row r="1307" s="92" customFormat="1" ht="16" customHeight="1" spans="1:4">
      <c r="A1307" s="112" t="s">
        <v>1166</v>
      </c>
      <c r="B1307" s="111"/>
      <c r="C1307" s="123"/>
      <c r="D1307" s="110"/>
    </row>
    <row r="1308" s="92" customFormat="1" ht="16" customHeight="1" spans="1:4">
      <c r="A1308" s="112" t="s">
        <v>1167</v>
      </c>
      <c r="B1308" s="109"/>
      <c r="C1308" s="123"/>
      <c r="D1308" s="110"/>
    </row>
    <row r="1309" s="92" customFormat="1" ht="16" customHeight="1" spans="1:4">
      <c r="A1309" s="112" t="s">
        <v>1168</v>
      </c>
      <c r="B1309" s="109"/>
      <c r="C1309" s="123"/>
      <c r="D1309" s="110"/>
    </row>
    <row r="1310" s="92" customFormat="1" ht="16" customHeight="1" spans="1:4">
      <c r="A1310" s="107" t="s">
        <v>1169</v>
      </c>
      <c r="B1310" s="109">
        <f>SUM(B1311:B1314)</f>
        <v>3861</v>
      </c>
      <c r="C1310" s="109">
        <f>SUM(C1311:C1314)</f>
        <v>3929</v>
      </c>
      <c r="D1310" s="110">
        <f>(C1310-B1310)/B1310*100</f>
        <v>1.76120176120176</v>
      </c>
    </row>
    <row r="1311" s="92" customFormat="1" ht="16" customHeight="1" spans="1:4">
      <c r="A1311" s="112" t="s">
        <v>1170</v>
      </c>
      <c r="B1311" s="109">
        <v>3861</v>
      </c>
      <c r="C1311" s="123">
        <v>3929</v>
      </c>
      <c r="D1311" s="110">
        <f>(C1311-B1311)/B1311*100</f>
        <v>1.76120176120176</v>
      </c>
    </row>
    <row r="1312" s="92" customFormat="1" ht="16" customHeight="1" spans="1:4">
      <c r="A1312" s="112" t="s">
        <v>1171</v>
      </c>
      <c r="B1312" s="118"/>
      <c r="C1312" s="123"/>
      <c r="D1312" s="110"/>
    </row>
    <row r="1313" s="92" customFormat="1" ht="16" customHeight="1" spans="1:4">
      <c r="A1313" s="112" t="s">
        <v>1172</v>
      </c>
      <c r="B1313" s="109"/>
      <c r="C1313" s="123"/>
      <c r="D1313" s="110"/>
    </row>
    <row r="1314" s="92" customFormat="1" ht="16" customHeight="1" spans="1:4">
      <c r="A1314" s="112" t="s">
        <v>1173</v>
      </c>
      <c r="B1314" s="111"/>
      <c r="C1314" s="123"/>
      <c r="D1314" s="110"/>
    </row>
    <row r="1315" s="92" customFormat="1" ht="16" customHeight="1" spans="1:4">
      <c r="A1315" s="107" t="s">
        <v>1174</v>
      </c>
      <c r="B1315" s="114">
        <f>SUM(B1316:B1318)</f>
        <v>0</v>
      </c>
      <c r="C1315" s="114">
        <f>SUM(C1316:C1318)</f>
        <v>0</v>
      </c>
      <c r="D1315" s="110"/>
    </row>
    <row r="1316" s="92" customFormat="1" ht="16" customHeight="1" spans="1:4">
      <c r="A1316" s="107" t="s">
        <v>1175</v>
      </c>
      <c r="B1316" s="114"/>
      <c r="C1316" s="125"/>
      <c r="D1316" s="110"/>
    </row>
    <row r="1317" s="92" customFormat="1" ht="16" customHeight="1" spans="1:4">
      <c r="A1317" s="107" t="s">
        <v>1176</v>
      </c>
      <c r="B1317" s="114"/>
      <c r="C1317" s="125"/>
      <c r="D1317" s="110"/>
    </row>
    <row r="1318" s="92" customFormat="1" ht="16" customHeight="1" spans="1:4">
      <c r="A1318" s="107" t="s">
        <v>1177</v>
      </c>
      <c r="B1318" s="109"/>
      <c r="C1318" s="123"/>
      <c r="D1318" s="110"/>
    </row>
    <row r="1319" ht="16" customHeight="1" spans="1:4">
      <c r="A1319" s="126"/>
      <c r="B1319" s="125"/>
      <c r="C1319" s="125"/>
      <c r="D1319" s="110"/>
    </row>
    <row r="1320" ht="16" customHeight="1" spans="1:4">
      <c r="A1320" s="72" t="s">
        <v>1178</v>
      </c>
      <c r="B1320" s="127">
        <f>B6+B235+B275+B294+B384+B436+B492+B549+B677+B750+B827+B850+B957+B1015+B1079+B1099+B1129+B1139+B1184+B1205+B1249+B1300+B1303+B1315+B1299</f>
        <v>693290</v>
      </c>
      <c r="C1320" s="127">
        <f>C6+C235+C275+C294+C384+C436+C492+C549+C677+C750+C827+C850+C957+C1015+C1079+C1099+C1129+C1139+C1184+C1205+C1249+C1300+C1303+C1315+C1299</f>
        <v>458345</v>
      </c>
      <c r="D1320" s="110">
        <f>(C1320-B1320)/B1320*100</f>
        <v>-33.8884161029295</v>
      </c>
    </row>
  </sheetData>
  <mergeCells count="1">
    <mergeCell ref="A2:D2"/>
  </mergeCells>
  <pageMargins left="0.786805555555556" right="0.786805555555556" top="0.984027777777778" bottom="1.02361111111111" header="0.511805555555556" footer="0.786805555555556"/>
  <pageSetup paperSize="9" firstPageNumber="6" orientation="portrait" useFirstPageNumber="1"/>
  <headerFooter>
    <oddFooter>&amp;C&amp;15— &amp;P 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topLeftCell="A7" workbookViewId="0">
      <selection activeCell="I26" sqref="I26"/>
    </sheetView>
  </sheetViews>
  <sheetFormatPr defaultColWidth="9" defaultRowHeight="13.5" outlineLevelCol="3"/>
  <cols>
    <col min="1" max="1" width="36.0166666666667" style="130" customWidth="1"/>
    <col min="2" max="2" width="12.375" style="131" customWidth="1"/>
    <col min="3" max="3" width="12" style="131" customWidth="1"/>
    <col min="4" max="4" width="18.25" style="130" customWidth="1"/>
    <col min="5" max="16384" width="9" style="130"/>
  </cols>
  <sheetData>
    <row r="1" ht="15" spans="1:1">
      <c r="A1" s="132" t="s">
        <v>1179</v>
      </c>
    </row>
    <row r="2" s="128" customFormat="1" ht="24.75" customHeight="1" spans="1:4">
      <c r="A2" s="133" t="s">
        <v>1180</v>
      </c>
      <c r="B2" s="134"/>
      <c r="C2" s="134"/>
      <c r="D2" s="134"/>
    </row>
    <row r="3" s="128" customFormat="1" ht="18" customHeight="1" spans="1:4">
      <c r="A3" s="133"/>
      <c r="B3" s="134"/>
      <c r="C3" s="134"/>
      <c r="D3" s="134"/>
    </row>
    <row r="4" ht="24.75" customHeight="1" spans="1:4">
      <c r="A4" s="101" t="s">
        <v>128</v>
      </c>
      <c r="B4" s="135"/>
      <c r="C4" s="135"/>
      <c r="D4" s="103" t="s">
        <v>23</v>
      </c>
    </row>
    <row r="5" ht="54.95" customHeight="1" spans="1:4">
      <c r="A5" s="136" t="s">
        <v>129</v>
      </c>
      <c r="B5" s="137" t="s">
        <v>1181</v>
      </c>
      <c r="C5" s="138" t="s">
        <v>1182</v>
      </c>
      <c r="D5" s="138" t="s">
        <v>132</v>
      </c>
    </row>
    <row r="6" ht="18.95" customHeight="1" spans="1:4">
      <c r="A6" s="23" t="s">
        <v>133</v>
      </c>
      <c r="B6" s="139">
        <f>SUM(B7:B21)</f>
        <v>37634</v>
      </c>
      <c r="C6" s="139">
        <f>SUM(C7:C21)</f>
        <v>41315</v>
      </c>
      <c r="D6" s="139">
        <f>IF(B6=0,"",ROUND((C6-B6)/B6*100,1))</f>
        <v>9.8</v>
      </c>
    </row>
    <row r="7" ht="18.95" customHeight="1" spans="1:4">
      <c r="A7" s="23" t="s">
        <v>134</v>
      </c>
      <c r="B7" s="140">
        <v>5435</v>
      </c>
      <c r="C7" s="141">
        <v>6761</v>
      </c>
      <c r="D7" s="139">
        <f t="shared" ref="D7:D32" si="0">IF(B7=0,"",ROUND((C7-B7)/B7*100,1))</f>
        <v>24.4</v>
      </c>
    </row>
    <row r="8" ht="18.95" customHeight="1" spans="1:4">
      <c r="A8" s="23" t="s">
        <v>135</v>
      </c>
      <c r="B8" s="140">
        <v>2237</v>
      </c>
      <c r="C8" s="141">
        <v>2231</v>
      </c>
      <c r="D8" s="139">
        <f t="shared" si="0"/>
        <v>-0.3</v>
      </c>
    </row>
    <row r="9" ht="18.95" customHeight="1" spans="1:4">
      <c r="A9" s="23" t="s">
        <v>136</v>
      </c>
      <c r="B9" s="140">
        <v>529</v>
      </c>
      <c r="C9" s="141">
        <v>545</v>
      </c>
      <c r="D9" s="139">
        <f t="shared" si="0"/>
        <v>3</v>
      </c>
    </row>
    <row r="10" ht="18.95" customHeight="1" spans="1:4">
      <c r="A10" s="23" t="s">
        <v>137</v>
      </c>
      <c r="B10" s="140">
        <v>1325</v>
      </c>
      <c r="C10" s="141">
        <v>1405</v>
      </c>
      <c r="D10" s="139">
        <f t="shared" si="0"/>
        <v>6</v>
      </c>
    </row>
    <row r="11" ht="18.95" customHeight="1" spans="1:4">
      <c r="A11" s="23" t="s">
        <v>138</v>
      </c>
      <c r="B11" s="140">
        <v>531</v>
      </c>
      <c r="C11" s="141">
        <v>491</v>
      </c>
      <c r="D11" s="139">
        <f t="shared" si="0"/>
        <v>-7.5</v>
      </c>
    </row>
    <row r="12" ht="18.95" customHeight="1" spans="1:4">
      <c r="A12" s="23" t="s">
        <v>139</v>
      </c>
      <c r="B12" s="140">
        <v>1253</v>
      </c>
      <c r="C12" s="141">
        <v>1300</v>
      </c>
      <c r="D12" s="139">
        <f t="shared" si="0"/>
        <v>3.8</v>
      </c>
    </row>
    <row r="13" ht="18.95" customHeight="1" spans="1:4">
      <c r="A13" s="23" t="s">
        <v>140</v>
      </c>
      <c r="B13" s="140">
        <v>214</v>
      </c>
      <c r="C13" s="141">
        <v>206</v>
      </c>
      <c r="D13" s="139">
        <f t="shared" si="0"/>
        <v>-3.7</v>
      </c>
    </row>
    <row r="14" ht="18.95" customHeight="1" spans="1:4">
      <c r="A14" s="23" t="s">
        <v>141</v>
      </c>
      <c r="B14" s="140">
        <v>3687</v>
      </c>
      <c r="C14" s="141">
        <v>3884</v>
      </c>
      <c r="D14" s="139">
        <f t="shared" si="0"/>
        <v>5.3</v>
      </c>
    </row>
    <row r="15" ht="18.95" customHeight="1" spans="1:4">
      <c r="A15" s="23" t="s">
        <v>142</v>
      </c>
      <c r="B15" s="140">
        <v>2282</v>
      </c>
      <c r="C15" s="141">
        <v>2376</v>
      </c>
      <c r="D15" s="139">
        <f t="shared" si="0"/>
        <v>4.1</v>
      </c>
    </row>
    <row r="16" ht="18.95" customHeight="1" spans="1:4">
      <c r="A16" s="23" t="s">
        <v>143</v>
      </c>
      <c r="B16" s="140">
        <v>492</v>
      </c>
      <c r="C16" s="141">
        <v>395</v>
      </c>
      <c r="D16" s="139">
        <f t="shared" si="0"/>
        <v>-19.7</v>
      </c>
    </row>
    <row r="17" ht="18.95" customHeight="1" spans="1:4">
      <c r="A17" s="23" t="s">
        <v>144</v>
      </c>
      <c r="B17" s="140">
        <v>12264</v>
      </c>
      <c r="C17" s="141">
        <v>12997</v>
      </c>
      <c r="D17" s="139">
        <f t="shared" si="0"/>
        <v>6</v>
      </c>
    </row>
    <row r="18" ht="18.95" customHeight="1" spans="1:4">
      <c r="A18" s="23" t="s">
        <v>145</v>
      </c>
      <c r="B18" s="140">
        <v>7368</v>
      </c>
      <c r="C18" s="141">
        <v>8706</v>
      </c>
      <c r="D18" s="139">
        <f t="shared" si="0"/>
        <v>18.2</v>
      </c>
    </row>
    <row r="19" ht="18.95" customHeight="1" spans="1:4">
      <c r="A19" s="23" t="s">
        <v>146</v>
      </c>
      <c r="B19" s="140"/>
      <c r="C19" s="141"/>
      <c r="D19" s="139" t="str">
        <f t="shared" si="0"/>
        <v/>
      </c>
    </row>
    <row r="20" ht="18.95" customHeight="1" spans="1:4">
      <c r="A20" s="23" t="s">
        <v>147</v>
      </c>
      <c r="B20" s="140">
        <v>17</v>
      </c>
      <c r="C20" s="141">
        <v>18</v>
      </c>
      <c r="D20" s="139">
        <f t="shared" si="0"/>
        <v>5.9</v>
      </c>
    </row>
    <row r="21" ht="18.95" customHeight="1" spans="1:4">
      <c r="A21" s="23" t="s">
        <v>148</v>
      </c>
      <c r="B21" s="140"/>
      <c r="C21" s="141"/>
      <c r="D21" s="139" t="str">
        <f t="shared" si="0"/>
        <v/>
      </c>
    </row>
    <row r="22" ht="18.95" customHeight="1" spans="1:4">
      <c r="A22" s="23" t="s">
        <v>149</v>
      </c>
      <c r="B22" s="142">
        <f>SUM(B23:B30)</f>
        <v>61315</v>
      </c>
      <c r="C22" s="142">
        <f>SUM(C23:C30)</f>
        <v>62205</v>
      </c>
      <c r="D22" s="139">
        <f t="shared" si="0"/>
        <v>1.5</v>
      </c>
    </row>
    <row r="23" ht="18.95" customHeight="1" spans="1:4">
      <c r="A23" s="23" t="s">
        <v>150</v>
      </c>
      <c r="B23" s="140">
        <v>6517</v>
      </c>
      <c r="C23" s="141">
        <v>4372</v>
      </c>
      <c r="D23" s="139">
        <f t="shared" si="0"/>
        <v>-32.9</v>
      </c>
    </row>
    <row r="24" ht="18.95" customHeight="1" spans="1:4">
      <c r="A24" s="23" t="s">
        <v>151</v>
      </c>
      <c r="B24" s="140">
        <v>11172</v>
      </c>
      <c r="C24" s="141">
        <v>15000</v>
      </c>
      <c r="D24" s="139">
        <f t="shared" si="0"/>
        <v>34.3</v>
      </c>
    </row>
    <row r="25" ht="18.95" customHeight="1" spans="1:4">
      <c r="A25" s="23" t="s">
        <v>152</v>
      </c>
      <c r="B25" s="140">
        <v>3914</v>
      </c>
      <c r="C25" s="141">
        <v>11000</v>
      </c>
      <c r="D25" s="139">
        <f t="shared" si="0"/>
        <v>181</v>
      </c>
    </row>
    <row r="26" ht="18.95" customHeight="1" spans="1:4">
      <c r="A26" s="23" t="s">
        <v>153</v>
      </c>
      <c r="B26" s="140"/>
      <c r="C26" s="141"/>
      <c r="D26" s="139" t="str">
        <f t="shared" si="0"/>
        <v/>
      </c>
    </row>
    <row r="27" ht="18.95" customHeight="1" spans="1:4">
      <c r="A27" s="23" t="s">
        <v>154</v>
      </c>
      <c r="B27" s="140">
        <v>39253</v>
      </c>
      <c r="C27" s="141">
        <v>28543</v>
      </c>
      <c r="D27" s="139">
        <f t="shared" si="0"/>
        <v>-27.3</v>
      </c>
    </row>
    <row r="28" ht="18.95" customHeight="1" spans="1:4">
      <c r="A28" s="23" t="s">
        <v>155</v>
      </c>
      <c r="B28" s="140"/>
      <c r="C28" s="141"/>
      <c r="D28" s="139" t="str">
        <f t="shared" si="0"/>
        <v/>
      </c>
    </row>
    <row r="29" s="129" customFormat="1" ht="18.95" customHeight="1" spans="1:4">
      <c r="A29" s="23" t="s">
        <v>156</v>
      </c>
      <c r="B29" s="140"/>
      <c r="C29" s="141"/>
      <c r="D29" s="139" t="str">
        <f t="shared" si="0"/>
        <v/>
      </c>
    </row>
    <row r="30" s="129" customFormat="1" ht="18.95" customHeight="1" spans="1:4">
      <c r="A30" s="23" t="s">
        <v>157</v>
      </c>
      <c r="B30" s="140">
        <v>459</v>
      </c>
      <c r="C30" s="141">
        <v>3290</v>
      </c>
      <c r="D30" s="139">
        <f t="shared" si="0"/>
        <v>616.8</v>
      </c>
    </row>
    <row r="31" s="129" customFormat="1" ht="18.95" customHeight="1" spans="1:4">
      <c r="A31" s="23" t="s">
        <v>158</v>
      </c>
      <c r="B31" s="139"/>
      <c r="C31" s="139"/>
      <c r="D31" s="139" t="str">
        <f t="shared" si="0"/>
        <v/>
      </c>
    </row>
    <row r="32" ht="18.95" customHeight="1" spans="1:4">
      <c r="A32" s="143" t="s">
        <v>159</v>
      </c>
      <c r="B32" s="143">
        <f>B6+B22</f>
        <v>98949</v>
      </c>
      <c r="C32" s="143">
        <f>C6+C22</f>
        <v>103520</v>
      </c>
      <c r="D32" s="143">
        <f t="shared" si="0"/>
        <v>4.6</v>
      </c>
    </row>
    <row r="33" ht="20.25" customHeight="1" spans="1:4">
      <c r="A33" s="144" t="s">
        <v>158</v>
      </c>
      <c r="B33" s="145"/>
      <c r="C33" s="145"/>
      <c r="D33" s="144"/>
    </row>
  </sheetData>
  <mergeCells count="2">
    <mergeCell ref="A2:D2"/>
    <mergeCell ref="A33:D33"/>
  </mergeCells>
  <printOptions horizontalCentered="1"/>
  <pageMargins left="0.786805555555556" right="0.786805555555556" top="0.984027777777778" bottom="0.66875" header="0.314583333333333" footer="0.786805555555556"/>
  <pageSetup paperSize="9" orientation="portrait" horizontalDpi="600" verticalDpi="300"/>
  <headerFooter>
    <oddFooter>&amp;C&amp;15— 41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2023全县收入</vt:lpstr>
      <vt:lpstr>2023全县支出</vt:lpstr>
      <vt:lpstr>2023本级收入</vt:lpstr>
      <vt:lpstr>2023本级支出</vt:lpstr>
      <vt:lpstr>全县一般公共预算收入（草案）</vt:lpstr>
      <vt:lpstr>全县一般公共预算支出（草案）</vt:lpstr>
      <vt:lpstr>县本级一般公共预算收入（草案）</vt:lpstr>
      <vt:lpstr>县本级一般公共预算支出（草案）</vt:lpstr>
      <vt:lpstr>全县政府性基金收入（草案）</vt:lpstr>
      <vt:lpstr>全县政府性基金支出（草案）</vt:lpstr>
      <vt:lpstr>国有资本经营收入预算表</vt:lpstr>
      <vt:lpstr>国有资本经营支出预算表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2008-03-20T07:01:00Z</dcterms:created>
  <cp:lastPrinted>2020-03-20T03:51:00Z</cp:lastPrinted>
  <dcterms:modified xsi:type="dcterms:W3CDTF">2024-03-12T00:36:37Z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D90ACBC25724417CB2B77B99DB492568_13</vt:lpwstr>
  </property>
</Properties>
</file>